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tascon.SISTEMAS\Documents\Barrios vibrantes\Contenidos internos planeador\"/>
    </mc:Choice>
  </mc:AlternateContent>
  <xr:revisionPtr revIDLastSave="0" documentId="8_{21CA7EC4-5377-440A-BA52-39750AFF2B87}" xr6:coauthVersionLast="47" xr6:coauthVersionMax="47" xr10:uidLastSave="{00000000-0000-0000-0000-000000000000}"/>
  <bookViews>
    <workbookView xWindow="-120" yWindow="-120" windowWidth="20730" windowHeight="11160" tabRatio="761" xr2:uid="{00000000-000D-0000-FFFF-FFFF00000000}"/>
  </bookViews>
  <sheets>
    <sheet name="Presupuesto Consolidado" sheetId="2" r:id="rId1"/>
    <sheet name="Ficha de Costos" sheetId="8" r:id="rId2"/>
    <sheet name="Ficha de Costos Ejemplo" sheetId="7" r:id="rId3"/>
  </sheets>
  <externalReferences>
    <externalReference r:id="rId4"/>
    <externalReference r:id="rId5"/>
  </externalReferences>
  <definedNames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Abril07">OFFSET('[1]0407'!$A$1,,,COUNTA('[1]0407'!$A$1:$A$65536),COUNTA('[1]0407'!$A$1:$IV$1))</definedName>
    <definedName name="Agosto07">OFFSET('[1]0807'!$A$1,,,COUNTA('[1]0807'!$A$1:$A$65536),COUNTA('[1]0807'!$A$1:$IV$1))</definedName>
    <definedName name="Agricultura">'[2]Listas Desplegables'!#REF!</definedName>
    <definedName name="_xlnm.Print_Area" localSheetId="1">'Ficha de Costos'!$A$1:$I$40</definedName>
    <definedName name="_xlnm.Print_Area" localSheetId="2">'Ficha de Costos Ejemplo'!$A$1:$I$40</definedName>
    <definedName name="Base" localSheetId="1" hidden="1">#REF!</definedName>
    <definedName name="Base" localSheetId="2" hidden="1">#REF!</definedName>
    <definedName name="Base" hidden="1">#REF!</definedName>
    <definedName name="Departa">'[2]Listas Desplegables'!$L$2:$L$34</definedName>
    <definedName name="Departamento">#REF!</definedName>
    <definedName name="Departamentos">'[2]Listas Desplegables'!#REF!</definedName>
    <definedName name="Diciembre07">OFFSET('[1]1207'!$A$1,,,COUNTA('[1]1207'!$A$1:$A$65536),COUNTA('[1]1207'!$A$1:$IV$1))</definedName>
    <definedName name="Enero07">OFFSET('[1]0107'!$A$1,,,COUNTA('[1]0107'!$A$1:$A$65536),COUNTA('[1]0107'!$A$1:$IV$1))</definedName>
    <definedName name="Febrero07">OFFSET('[1]0207'!$A$1,,,COUNTA('[1]0207'!$A$1:$A$65536),COUNTA('[1]0207'!$A$1:$IV$1))</definedName>
    <definedName name="imprimir">#REF!</definedName>
    <definedName name="Julio07">OFFSET('[1]0707'!$A$1,,,COUNTA('[1]0707'!$A$1:$A$65536),COUNTA('[1]0707'!$A$1:$IV$1))</definedName>
    <definedName name="Junio07">OFFSET('[1]0607'!$A$1,,,COUNTA('[1]0607'!$A$1:$A$65536),COUNTA('[1]0607'!$A$1:$IV$1))</definedName>
    <definedName name="Marzo07">OFFSET('[1]0307'!$A$1,,,COUNTA('[1]0307'!$A$1:$A$65536),COUNTA('[1]0307'!$A$1:$IV$1))</definedName>
    <definedName name="Mayo07">OFFSET('[1]0507'!$A$1,,,COUNTA('[1]0507'!$A$1:$A$65536),COUNTA('[1]0507'!$A$1:$IV$1))</definedName>
    <definedName name="Noviembre07">OFFSET('[1]1107'!$A$1,,,COUNTA('[1]1107'!$A$1:$A$65536),COUNTA('[1]1107'!$A$1:$IV$1))</definedName>
    <definedName name="Octubre07">OFFSET('[1]1007'!$A$1,,,COUNTA('[1]1007'!$A$1:$A$65536),COUNTA('[1]1007'!$A$1:$IV$1))</definedName>
    <definedName name="pro" localSheetId="1" hidden="1">#REF!</definedName>
    <definedName name="pro" localSheetId="2" hidden="1">#REF!</definedName>
    <definedName name="pro" hidden="1">#REF!</definedName>
    <definedName name="Secto">'[2]Listas Desplegables'!$C$2:$C$4</definedName>
    <definedName name="Sector">#REF!</definedName>
    <definedName name="Septiembre07">OFFSET('[1]0907'!$A$1,,,COUNTA('[1]0907'!$A$1:$A$65536),COUNTA('[1]0907'!$A$1:$IV$1))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7" l="1"/>
  <c r="E33" i="7" s="1"/>
  <c r="G33" i="7" s="1"/>
  <c r="D32" i="7"/>
  <c r="E32" i="7" s="1"/>
  <c r="G32" i="7" s="1"/>
  <c r="G34" i="7" s="1"/>
  <c r="D24" i="7"/>
  <c r="E24" i="7" s="1"/>
  <c r="F24" i="7" s="1"/>
  <c r="H24" i="7" s="1"/>
  <c r="D23" i="7"/>
  <c r="E23" i="7" s="1"/>
  <c r="F23" i="7" s="1"/>
  <c r="H23" i="7" s="1"/>
  <c r="D22" i="7"/>
  <c r="E22" i="7" s="1"/>
  <c r="F22" i="7" s="1"/>
  <c r="H22" i="7" s="1"/>
  <c r="D21" i="7"/>
  <c r="E21" i="7" s="1"/>
  <c r="F21" i="7" s="1"/>
  <c r="H21" i="7" s="1"/>
  <c r="E17" i="7"/>
  <c r="F17" i="7" s="1"/>
  <c r="H17" i="7" s="1"/>
  <c r="F16" i="7"/>
  <c r="H16" i="7" s="1"/>
  <c r="H18" i="7" s="1"/>
  <c r="E16" i="7"/>
  <c r="H12" i="7"/>
  <c r="H11" i="7"/>
  <c r="H10" i="7"/>
  <c r="H9" i="7"/>
  <c r="C9" i="7"/>
  <c r="H8" i="7"/>
  <c r="H7" i="7"/>
  <c r="H25" i="7" l="1"/>
  <c r="H13" i="7"/>
  <c r="I7" i="7" s="1"/>
  <c r="I9" i="7" l="1"/>
  <c r="I8" i="7"/>
  <c r="I13" i="7" s="1"/>
  <c r="I10" i="7"/>
  <c r="H27" i="7"/>
  <c r="H36" i="7" s="1"/>
  <c r="H40" i="7" s="1"/>
  <c r="I11" i="7"/>
  <c r="I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Jeisson Ospina</author>
  </authors>
  <commentList>
    <comment ref="H6" authorId="0" shapeId="0" xr:uid="{00000000-0006-0000-0200-000001000000}">
      <text>
        <r>
          <rPr>
            <b/>
            <sz val="16"/>
            <color indexed="81"/>
            <rFont val="Tahoma"/>
            <family val="2"/>
          </rPr>
          <t>PDP:</t>
        </r>
        <r>
          <rPr>
            <sz val="16"/>
            <color indexed="81"/>
            <rFont val="Tahoma"/>
            <family val="2"/>
          </rPr>
          <t xml:space="preserve">
Para hacer el cálculo se usa una "regla de tres".</t>
        </r>
      </text>
    </comment>
    <comment ref="F9" authorId="0" shapeId="0" xr:uid="{00000000-0006-0000-0200-000002000000}">
      <text>
        <r>
          <rPr>
            <b/>
            <sz val="18"/>
            <color indexed="81"/>
            <rFont val="Tahoma"/>
            <family val="2"/>
          </rPr>
          <t>PDP:</t>
        </r>
        <r>
          <rPr>
            <sz val="18"/>
            <color indexed="81"/>
            <rFont val="Tahoma"/>
            <family val="2"/>
          </rPr>
          <t xml:space="preserve">
Esto significa que un huevo alcanza para fabricar 5 panes.</t>
        </r>
      </text>
    </comment>
    <comment ref="G15" authorId="0" shapeId="0" xr:uid="{00000000-0006-0000-0200-000003000000}">
      <text>
        <r>
          <rPr>
            <b/>
            <sz val="16"/>
            <color indexed="81"/>
            <rFont val="Tahoma"/>
            <family val="2"/>
          </rPr>
          <t>PDP:</t>
        </r>
        <r>
          <rPr>
            <sz val="16"/>
            <color indexed="81"/>
            <rFont val="Tahoma"/>
            <family val="2"/>
          </rPr>
          <t xml:space="preserve">
Si el producto no fuera pan sino, por ejemplo, una cama que requiere 8 horas por trabajador, las 8 horas deben escribirse como 480 minutos.</t>
        </r>
      </text>
    </comment>
    <comment ref="G31" authorId="0" shapeId="0" xr:uid="{00000000-0006-0000-0200-000004000000}">
      <text>
        <r>
          <rPr>
            <b/>
            <sz val="16"/>
            <color indexed="81"/>
            <rFont val="Tahoma"/>
            <family val="2"/>
          </rPr>
          <t>PDP:</t>
        </r>
        <r>
          <rPr>
            <sz val="16"/>
            <color indexed="81"/>
            <rFont val="Tahoma"/>
            <family val="2"/>
          </rPr>
          <t xml:space="preserve">
Tener en cuenta el valor de la hora de entrega y el número de productos que se entrega por hora. En el ejemplo: Si en una hora que vale $167 se alcanzan a entregar 500 panes, ¿Cuánto vale entregar un pan?. Esto se hace con una "regla de tres".</t>
        </r>
      </text>
    </comment>
    <comment ref="H38" authorId="0" shapeId="0" xr:uid="{00000000-0006-0000-0200-000005000000}">
      <text>
        <r>
          <rPr>
            <sz val="16"/>
            <color indexed="81"/>
            <rFont val="Tahoma"/>
            <family val="2"/>
          </rPr>
          <t>Esta utilidad puede ser mayor o menor, según la disposición del cliente a pagar el precio final y lo que cobren otros competidores del sector.</t>
        </r>
      </text>
    </comment>
  </commentList>
</comments>
</file>

<file path=xl/sharedStrings.xml><?xml version="1.0" encoding="utf-8"?>
<sst xmlns="http://schemas.openxmlformats.org/spreadsheetml/2006/main" count="277" uniqueCount="132">
  <si>
    <t>Costos</t>
  </si>
  <si>
    <t>Costos Operativos</t>
  </si>
  <si>
    <t>Alquiler</t>
  </si>
  <si>
    <t>Impuestos</t>
  </si>
  <si>
    <t>Teléfono</t>
  </si>
  <si>
    <t>Otros</t>
  </si>
  <si>
    <t>Ingresos Operativos</t>
  </si>
  <si>
    <t>Producción</t>
  </si>
  <si>
    <t>Depreciación</t>
  </si>
  <si>
    <t>Marketing</t>
  </si>
  <si>
    <t>Internet</t>
  </si>
  <si>
    <t>Luz</t>
  </si>
  <si>
    <t>Gas</t>
  </si>
  <si>
    <t>Sueldos</t>
  </si>
  <si>
    <t>Operarios</t>
  </si>
  <si>
    <t>Administrativos</t>
  </si>
  <si>
    <t>Contratados</t>
  </si>
  <si>
    <t>Gastos de Oficina</t>
  </si>
  <si>
    <t xml:space="preserve">Hojas </t>
  </si>
  <si>
    <t>Tinta</t>
  </si>
  <si>
    <t>Fotocopias</t>
  </si>
  <si>
    <t>Otros Costos</t>
  </si>
  <si>
    <t>Total Ingresos</t>
  </si>
  <si>
    <t>Total Costos</t>
  </si>
  <si>
    <t>Ingresos - Costos</t>
  </si>
  <si>
    <t>RESUMEN</t>
  </si>
  <si>
    <t>PLANEADO</t>
  </si>
  <si>
    <t>REAL</t>
  </si>
  <si>
    <t>DIFERENCIA</t>
  </si>
  <si>
    <t>Intereses ganados</t>
  </si>
  <si>
    <t>Comisiones</t>
  </si>
  <si>
    <t>Franquicias</t>
  </si>
  <si>
    <t>Envíos</t>
  </si>
  <si>
    <t>Ingresos No Operativos</t>
  </si>
  <si>
    <t>Ventas Producto 1</t>
  </si>
  <si>
    <t>Ventas Producto 2</t>
  </si>
  <si>
    <t>Servicio 1</t>
  </si>
  <si>
    <t>INGRESOS</t>
  </si>
  <si>
    <t>(Ingresos Operativos + Ingresos No Operativos)</t>
  </si>
  <si>
    <t>(Costos Operativos + Sueldos + Gastos + Otros Costos)</t>
  </si>
  <si>
    <t>(Total Ingresos - Total Costos)</t>
  </si>
  <si>
    <t xml:space="preserve"> (Planeado - Real)</t>
  </si>
  <si>
    <t>Suma total Ingresos operativos planeados</t>
  </si>
  <si>
    <t>Suma total Ingresos operativos reales</t>
  </si>
  <si>
    <t>Suma total Ingresos No Operativos reales</t>
  </si>
  <si>
    <t>Suma total Ingresos No Operativos planeados</t>
  </si>
  <si>
    <t>Suma total Costos Operativos planeados</t>
  </si>
  <si>
    <t>Suma total Costos Operativos reales</t>
  </si>
  <si>
    <t>Suma total Gastos de oficina planeados</t>
  </si>
  <si>
    <t>Suma total Gastos de oficina reales</t>
  </si>
  <si>
    <t>OBSERVACIONES</t>
  </si>
  <si>
    <t>Para tener en cuenta al diligenciar tu presupuesto:</t>
  </si>
  <si>
    <t>PRESUPUESTO</t>
  </si>
  <si>
    <t>FICHA DE COSTOS</t>
  </si>
  <si>
    <r>
      <t xml:space="preserve">Nombre del producto costeado: </t>
    </r>
    <r>
      <rPr>
        <sz val="20"/>
        <rFont val="Arial Narrow"/>
        <family val="2"/>
      </rPr>
      <t>Pan artesanal</t>
    </r>
  </si>
  <si>
    <t>Materias Primas</t>
  </si>
  <si>
    <t>Nombre de la materia prima</t>
  </si>
  <si>
    <t>Unidad de medida de materia prima que se compra</t>
  </si>
  <si>
    <t>Costo de la materia prima</t>
  </si>
  <si>
    <t>Cantidad que trae la unidad de medida</t>
  </si>
  <si>
    <t>Unidad de medida de lo que se compra</t>
  </si>
  <si>
    <t>Cantidad de materia prima que se usa para fabricar el producto</t>
  </si>
  <si>
    <t>Unidad de medida que se usa</t>
  </si>
  <si>
    <t>Costo de la materia prima usada en el producto</t>
  </si>
  <si>
    <t>% de cada MP</t>
  </si>
  <si>
    <t>Harina</t>
  </si>
  <si>
    <t xml:space="preserve">Bulto </t>
  </si>
  <si>
    <t>gramos</t>
  </si>
  <si>
    <t>Azúcar</t>
  </si>
  <si>
    <t>Huevos</t>
  </si>
  <si>
    <t>Canasta</t>
  </si>
  <si>
    <t>huevo</t>
  </si>
  <si>
    <t>Sal</t>
  </si>
  <si>
    <t>Medio bulto</t>
  </si>
  <si>
    <t>Margarina</t>
  </si>
  <si>
    <t>Levadura</t>
  </si>
  <si>
    <t>Libra</t>
  </si>
  <si>
    <t>COSTO DE MATERIAS PRIMAS</t>
  </si>
  <si>
    <t>Mano de Obra</t>
  </si>
  <si>
    <t>Cargo</t>
  </si>
  <si>
    <t>Pago por día de trabajo</t>
  </si>
  <si>
    <t>Pago por hora de trabajo 
(días de 8 horas)</t>
  </si>
  <si>
    <t>Pago por minuto de trabajo (horas de 60 minutos)</t>
  </si>
  <si>
    <t>Minutos que trabaja en la fabricación del producto costeado</t>
  </si>
  <si>
    <t>Inversión en mano de obra</t>
  </si>
  <si>
    <t>Panadero</t>
  </si>
  <si>
    <t>Ayudante de panadería</t>
  </si>
  <si>
    <t>COSTO DE MANO DE OBRA</t>
  </si>
  <si>
    <t>Costos Indirectos</t>
  </si>
  <si>
    <t>Valor mensual</t>
  </si>
  <si>
    <t>Valor del día 
(meses de 30 días)</t>
  </si>
  <si>
    <t>Valor de la hora (días de 8 horas)</t>
  </si>
  <si>
    <t>Valor del minuto 
(horas de 60 minutos)</t>
  </si>
  <si>
    <t>Minutos que se requieren para la fabricación del producto costeado</t>
  </si>
  <si>
    <t>Inversión en costos indirectos</t>
  </si>
  <si>
    <t>Agua</t>
  </si>
  <si>
    <t>Arriendo Mensual</t>
  </si>
  <si>
    <t>COSTOS INDIRECTOS</t>
  </si>
  <si>
    <t>SUMA DE LOS TRES COSTOS: Materias Primas + Mano de Obra + Costos Indirectos</t>
  </si>
  <si>
    <t>Gastos de Entrega del Producto al Cliente</t>
  </si>
  <si>
    <t>Gastos</t>
  </si>
  <si>
    <t>Número de unidades de producto que se entregan por hora</t>
  </si>
  <si>
    <t xml:space="preserve">Costo de entrega de un producto </t>
  </si>
  <si>
    <t>Gasolina de la moto con la que se entrega el pan</t>
  </si>
  <si>
    <t>Persona que hace la entrega del pan</t>
  </si>
  <si>
    <t>TOTAL GASTOS DE ENTREGA</t>
  </si>
  <si>
    <r>
      <t xml:space="preserve">COSTO DEL ARTICULO: </t>
    </r>
    <r>
      <rPr>
        <i/>
        <sz val="24"/>
        <rFont val="Arial Narrow"/>
        <family val="2"/>
      </rPr>
      <t>Materias Primas + Mano de Obra + Costos Indirectos + Gastos de Entrega</t>
    </r>
  </si>
  <si>
    <t>(+) GANANCIA ESPERADA POR PRODUCTO</t>
  </si>
  <si>
    <t>(=) PRECIO FINAL POR PRODUCTO</t>
  </si>
  <si>
    <t xml:space="preserve"> </t>
  </si>
  <si>
    <t>Nombre de la empresa:</t>
  </si>
  <si>
    <t xml:space="preserve">Nombre del producto costeado: </t>
  </si>
  <si>
    <t>(Cantidad de materia prima que se usa para fabricar el producto * Costo de la materia prima) / Cantidad que trae la unidad de medida</t>
  </si>
  <si>
    <t>Costo de la materia prima usada en el producto /  Costo Total de Materias Primas</t>
  </si>
  <si>
    <t>Suma de todos los item de arriba</t>
  </si>
  <si>
    <t>Pago por día de trabajo / 8</t>
  </si>
  <si>
    <t>Pago por hora de trabajo / 60</t>
  </si>
  <si>
    <t>(Pago por minuto de trabajo) x (Minutos que trabaja en la fabricación del producto costeado)</t>
  </si>
  <si>
    <t>Valor mensual / 30</t>
  </si>
  <si>
    <t>Valor del día / 8</t>
  </si>
  <si>
    <t>Valor de la hora / 60</t>
  </si>
  <si>
    <t>(Valor del minuto) x (Minutos que se requieren para la fabricación del producto costeado)</t>
  </si>
  <si>
    <t>Gasolina</t>
  </si>
  <si>
    <t>(1 x (Valor de la hora)) / (Número de unidades de producto que se entregan por hora)</t>
  </si>
  <si>
    <t xml:space="preserve">Domiciliario </t>
  </si>
  <si>
    <t>(+) GANANCIA ESPERADA POR PRODUCTO %</t>
  </si>
  <si>
    <t>%</t>
  </si>
  <si>
    <t>(Costo del articulo / (100-(ganancia esperada))*100</t>
  </si>
  <si>
    <r>
      <rPr>
        <b/>
        <u/>
        <sz val="11"/>
        <color theme="5"/>
        <rFont val="Arial Narrow"/>
        <family val="2"/>
      </rPr>
      <t>Ingresos:</t>
    </r>
    <r>
      <rPr>
        <sz val="11"/>
        <color theme="1"/>
        <rFont val="Arial Narrow"/>
        <family val="2"/>
      </rPr>
      <t xml:space="preserve"> Entendemos por ingresos a todas las ganancias que se suman al conjunto total del presupuesto de tú empresa.</t>
    </r>
  </si>
  <si>
    <r>
      <rPr>
        <b/>
        <u/>
        <sz val="11"/>
        <color theme="5"/>
        <rFont val="Arial Narrow"/>
        <family val="2"/>
      </rPr>
      <t>Costos:</t>
    </r>
    <r>
      <rPr>
        <sz val="11"/>
        <color theme="1"/>
        <rFont val="Arial Narrow"/>
        <family val="2"/>
      </rPr>
      <t xml:space="preserve"> son todas las salidas de dinero que son necesarios para que tú empresa pueda comercializar, producir y vender tus productos y/o servicios, Están directamente relacionados con la producción del bien y/o servicio (Materias primas e insumos, Empaques, etiquetas e insumos, Mano de obra pagada por unidad producida, Compra de mercancía).</t>
    </r>
  </si>
  <si>
    <r>
      <rPr>
        <b/>
        <u/>
        <sz val="11"/>
        <color theme="5"/>
        <rFont val="Arial Narrow"/>
        <family val="2"/>
      </rPr>
      <t xml:space="preserve">Gastos: </t>
    </r>
    <r>
      <rPr>
        <sz val="11"/>
        <color theme="1"/>
        <rFont val="Arial Narrow"/>
        <family val="2"/>
      </rPr>
      <t>Son todas las erogaciones de dinero que son necesarios para que tu empresa pueda, apoyar todo el proceso de funcionamiento y administración, Están directamente relacionados con la administración del bien y/o servicio (Salarios administrativos y ventas, Papelería, Bancarios, Cafetería, Servicios públicos).</t>
    </r>
  </si>
  <si>
    <t>Nombre de la empresa: PANADERÍA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</si>
</sst>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\ #,##0.00"/>
    <numFmt numFmtId="165" formatCode="[$-80A]d&quot; de &quot;mmmm&quot; de &quot;yyyy;@"/>
    <numFmt numFmtId="166" formatCode="_-&quot;$&quot;* #,##0.00_-;\-&quot;$&quot;* #,##0.00_-;_-&quot;$&quot;* &quot;-&quot;??_-;_-@_-"/>
    <numFmt numFmtId="167" formatCode="&quot;$&quot;#,##0"/>
    <numFmt numFmtId="168" formatCode="0.0"/>
    <numFmt numFmtId="169" formatCode="&quot;$&quot;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Verdana"/>
      <family val="2"/>
    </font>
    <font>
      <sz val="14"/>
      <name val="Arial Narrow"/>
      <family val="2"/>
    </font>
    <font>
      <b/>
      <i/>
      <sz val="20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24"/>
      <name val="Arial Narrow"/>
      <family val="2"/>
    </font>
    <font>
      <sz val="24"/>
      <name val="Arial Narrow"/>
      <family val="2"/>
    </font>
    <font>
      <b/>
      <i/>
      <sz val="24"/>
      <name val="Arial Narrow"/>
      <family val="2"/>
    </font>
    <font>
      <i/>
      <sz val="24"/>
      <name val="Arial Narrow"/>
      <family val="2"/>
    </font>
    <font>
      <sz val="22"/>
      <name val="Arial Narrow"/>
      <family val="2"/>
    </font>
    <font>
      <sz val="9"/>
      <name val="Arial Narrow"/>
      <family val="2"/>
    </font>
    <font>
      <sz val="14"/>
      <color theme="0" tint="-0.34998626667073579"/>
      <name val="Arial Narrow"/>
      <family val="2"/>
    </font>
    <font>
      <sz val="16"/>
      <color theme="0" tint="-0.34998626667073579"/>
      <name val="Arial Narrow"/>
      <family val="2"/>
    </font>
    <font>
      <b/>
      <i/>
      <sz val="24"/>
      <color theme="0" tint="-0.34998626667073579"/>
      <name val="Arial Narrow"/>
      <family val="2"/>
    </font>
    <font>
      <b/>
      <sz val="26"/>
      <color theme="5"/>
      <name val="Arial Narrow"/>
      <family val="2"/>
    </font>
    <font>
      <b/>
      <i/>
      <sz val="14"/>
      <color theme="5"/>
      <name val="Arial Narrow"/>
      <family val="2"/>
    </font>
    <font>
      <i/>
      <sz val="14"/>
      <color theme="3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2"/>
      <color theme="0"/>
      <name val="Arial Narrow"/>
      <family val="2"/>
    </font>
    <font>
      <i/>
      <sz val="11"/>
      <color theme="5"/>
      <name val="Arial Narrow"/>
      <family val="2"/>
    </font>
    <font>
      <sz val="8"/>
      <color theme="0" tint="-0.249977111117893"/>
      <name val="Arial Narrow"/>
      <family val="2"/>
    </font>
    <font>
      <sz val="9"/>
      <color theme="0" tint="-0.249977111117893"/>
      <name val="Arial Narrow"/>
      <family val="2"/>
    </font>
    <font>
      <i/>
      <sz val="11"/>
      <color theme="1" tint="0.499984740745262"/>
      <name val="Arial Narrow"/>
      <family val="2"/>
    </font>
    <font>
      <i/>
      <sz val="11"/>
      <color theme="3"/>
      <name val="Arial Narrow"/>
      <family val="2"/>
    </font>
    <font>
      <sz val="11"/>
      <color theme="0" tint="-0.249977111117893"/>
      <name val="Arial Narrow"/>
      <family val="2"/>
    </font>
    <font>
      <sz val="10"/>
      <color theme="0" tint="-0.249977111117893"/>
      <name val="Arial Narrow"/>
      <family val="2"/>
    </font>
    <font>
      <b/>
      <sz val="14"/>
      <color theme="5"/>
      <name val="Arial Narrow"/>
      <family val="2"/>
    </font>
    <font>
      <b/>
      <u/>
      <sz val="11"/>
      <color theme="5"/>
      <name val="Arial Narrow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44">
    <xf numFmtId="0" fontId="0" fillId="0" borderId="0" xfId="0"/>
    <xf numFmtId="0" fontId="4" fillId="3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165" fontId="6" fillId="3" borderId="3" xfId="2" applyNumberFormat="1" applyFont="1" applyFill="1" applyBorder="1" applyAlignment="1">
      <alignment horizontal="center" vertical="center" wrapText="1"/>
    </xf>
    <xf numFmtId="167" fontId="6" fillId="3" borderId="3" xfId="5" applyNumberFormat="1" applyFont="1" applyFill="1" applyBorder="1" applyAlignment="1" applyProtection="1">
      <alignment horizontal="center" vertical="center" wrapText="1"/>
    </xf>
    <xf numFmtId="2" fontId="6" fillId="3" borderId="3" xfId="2" applyNumberFormat="1" applyFont="1" applyFill="1" applyBorder="1" applyAlignment="1">
      <alignment horizontal="center" vertical="center" wrapText="1"/>
    </xf>
    <xf numFmtId="168" fontId="6" fillId="3" borderId="3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165" fontId="8" fillId="3" borderId="3" xfId="2" applyNumberFormat="1" applyFont="1" applyFill="1" applyBorder="1" applyAlignment="1">
      <alignment horizontal="center" vertical="center" wrapText="1"/>
    </xf>
    <xf numFmtId="165" fontId="9" fillId="3" borderId="3" xfId="2" applyNumberFormat="1" applyFont="1" applyFill="1" applyBorder="1" applyAlignment="1">
      <alignment horizontal="center" vertical="center" wrapText="1"/>
    </xf>
    <xf numFmtId="167" fontId="9" fillId="3" borderId="3" xfId="5" applyNumberFormat="1" applyFont="1" applyFill="1" applyBorder="1" applyAlignment="1" applyProtection="1">
      <alignment horizontal="center" vertical="center" wrapText="1"/>
    </xf>
    <xf numFmtId="1" fontId="9" fillId="3" borderId="3" xfId="2" applyNumberFormat="1" applyFont="1" applyFill="1" applyBorder="1" applyAlignment="1">
      <alignment horizontal="center" vertical="center" wrapText="1"/>
    </xf>
    <xf numFmtId="9" fontId="9" fillId="3" borderId="3" xfId="4" applyFont="1" applyFill="1" applyBorder="1" applyAlignment="1" applyProtection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168" fontId="9" fillId="3" borderId="3" xfId="2" applyNumberFormat="1" applyFont="1" applyFill="1" applyBorder="1" applyAlignment="1">
      <alignment horizontal="center" vertical="center" wrapText="1"/>
    </xf>
    <xf numFmtId="165" fontId="8" fillId="3" borderId="3" xfId="2" applyNumberFormat="1" applyFont="1" applyFill="1" applyBorder="1" applyAlignment="1">
      <alignment horizontal="center" vertical="center"/>
    </xf>
    <xf numFmtId="165" fontId="9" fillId="3" borderId="3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vertical="center"/>
    </xf>
    <xf numFmtId="0" fontId="10" fillId="0" borderId="3" xfId="2" applyFont="1" applyBorder="1" applyAlignment="1">
      <alignment vertical="center"/>
    </xf>
    <xf numFmtId="0" fontId="9" fillId="3" borderId="0" xfId="2" applyFont="1" applyFill="1" applyAlignment="1">
      <alignment vertical="center"/>
    </xf>
    <xf numFmtId="165" fontId="4" fillId="3" borderId="0" xfId="2" applyNumberFormat="1" applyFont="1" applyFill="1" applyAlignment="1">
      <alignment horizontal="center" vertical="center"/>
    </xf>
    <xf numFmtId="167" fontId="5" fillId="0" borderId="3" xfId="2" applyNumberFormat="1" applyFont="1" applyBorder="1" applyAlignment="1">
      <alignment horizontal="center" vertical="center"/>
    </xf>
    <xf numFmtId="1" fontId="9" fillId="3" borderId="4" xfId="2" applyNumberFormat="1" applyFont="1" applyFill="1" applyBorder="1" applyAlignment="1">
      <alignment horizontal="center" vertical="center" wrapText="1"/>
    </xf>
    <xf numFmtId="165" fontId="9" fillId="3" borderId="0" xfId="2" applyNumberFormat="1" applyFont="1" applyFill="1" applyAlignment="1">
      <alignment horizontal="center" vertical="center"/>
    </xf>
    <xf numFmtId="165" fontId="9" fillId="3" borderId="22" xfId="2" applyNumberFormat="1" applyFont="1" applyFill="1" applyBorder="1" applyAlignment="1">
      <alignment horizontal="center" vertical="center"/>
    </xf>
    <xf numFmtId="2" fontId="9" fillId="3" borderId="22" xfId="2" applyNumberFormat="1" applyFont="1" applyFill="1" applyBorder="1" applyAlignment="1">
      <alignment horizontal="center" vertical="center"/>
    </xf>
    <xf numFmtId="168" fontId="9" fillId="3" borderId="22" xfId="2" applyNumberFormat="1" applyFont="1" applyFill="1" applyBorder="1" applyAlignment="1">
      <alignment horizontal="center" vertical="center"/>
    </xf>
    <xf numFmtId="167" fontId="9" fillId="3" borderId="0" xfId="2" applyNumberFormat="1" applyFont="1" applyFill="1" applyAlignment="1">
      <alignment horizontal="center" vertical="center"/>
    </xf>
    <xf numFmtId="167" fontId="10" fillId="0" borderId="23" xfId="2" applyNumberFormat="1" applyFont="1" applyBorder="1" applyAlignment="1">
      <alignment horizontal="center" vertical="center"/>
    </xf>
    <xf numFmtId="2" fontId="9" fillId="3" borderId="0" xfId="2" applyNumberFormat="1" applyFont="1" applyFill="1" applyAlignment="1">
      <alignment horizontal="center" vertical="center"/>
    </xf>
    <xf numFmtId="168" fontId="9" fillId="3" borderId="0" xfId="2" applyNumberFormat="1" applyFont="1" applyFill="1" applyAlignment="1">
      <alignment horizontal="center" vertical="center"/>
    </xf>
    <xf numFmtId="9" fontId="10" fillId="0" borderId="23" xfId="4" applyFont="1" applyFill="1" applyBorder="1" applyAlignment="1" applyProtection="1">
      <alignment horizontal="center" vertical="center"/>
    </xf>
    <xf numFmtId="2" fontId="4" fillId="3" borderId="0" xfId="2" applyNumberFormat="1" applyFont="1" applyFill="1" applyAlignment="1">
      <alignment horizontal="center" vertical="center"/>
    </xf>
    <xf numFmtId="168" fontId="4" fillId="3" borderId="0" xfId="2" applyNumberFormat="1" applyFont="1" applyFill="1" applyAlignment="1">
      <alignment horizontal="center" vertical="center"/>
    </xf>
    <xf numFmtId="167" fontId="4" fillId="3" borderId="0" xfId="2" applyNumberFormat="1" applyFont="1" applyFill="1" applyAlignment="1">
      <alignment horizontal="center" vertical="center"/>
    </xf>
    <xf numFmtId="164" fontId="12" fillId="3" borderId="0" xfId="2" applyNumberFormat="1" applyFont="1" applyFill="1" applyAlignment="1">
      <alignment horizontal="center" vertical="center"/>
    </xf>
    <xf numFmtId="0" fontId="13" fillId="3" borderId="0" xfId="2" applyFont="1" applyFill="1" applyAlignment="1">
      <alignment vertical="center"/>
    </xf>
    <xf numFmtId="167" fontId="14" fillId="3" borderId="3" xfId="5" applyNumberFormat="1" applyFont="1" applyFill="1" applyBorder="1" applyAlignment="1" applyProtection="1">
      <alignment horizontal="left" vertical="top" wrapText="1"/>
    </xf>
    <xf numFmtId="9" fontId="14" fillId="3" borderId="3" xfId="4" applyFont="1" applyFill="1" applyBorder="1" applyAlignment="1" applyProtection="1">
      <alignment horizontal="left" vertical="top" wrapText="1"/>
    </xf>
    <xf numFmtId="167" fontId="14" fillId="3" borderId="3" xfId="5" applyNumberFormat="1" applyFont="1" applyFill="1" applyBorder="1" applyAlignment="1" applyProtection="1">
      <alignment horizontal="left" vertical="center" wrapText="1"/>
    </xf>
    <xf numFmtId="167" fontId="15" fillId="3" borderId="3" xfId="5" applyNumberFormat="1" applyFont="1" applyFill="1" applyBorder="1" applyAlignment="1" applyProtection="1">
      <alignment horizontal="left" vertical="center" wrapText="1"/>
    </xf>
    <xf numFmtId="167" fontId="10" fillId="0" borderId="3" xfId="2" applyNumberFormat="1" applyFont="1" applyBorder="1" applyAlignment="1">
      <alignment horizontal="center" vertical="center"/>
    </xf>
    <xf numFmtId="9" fontId="16" fillId="0" borderId="3" xfId="4" applyFont="1" applyFill="1" applyBorder="1" applyAlignment="1" applyProtection="1">
      <alignment horizontal="center" vertical="center"/>
    </xf>
    <xf numFmtId="167" fontId="10" fillId="4" borderId="3" xfId="2" applyNumberFormat="1" applyFont="1" applyFill="1" applyBorder="1" applyAlignment="1">
      <alignment horizontal="center" vertical="center"/>
    </xf>
    <xf numFmtId="9" fontId="10" fillId="4" borderId="3" xfId="4" applyFont="1" applyFill="1" applyBorder="1" applyAlignment="1" applyProtection="1">
      <alignment horizontal="center" vertical="center"/>
    </xf>
    <xf numFmtId="164" fontId="10" fillId="4" borderId="3" xfId="2" applyNumberFormat="1" applyFont="1" applyFill="1" applyBorder="1" applyAlignment="1">
      <alignment horizontal="center" vertical="center"/>
    </xf>
    <xf numFmtId="167" fontId="14" fillId="4" borderId="3" xfId="2" applyNumberFormat="1" applyFont="1" applyFill="1" applyBorder="1" applyAlignment="1">
      <alignment horizontal="left" vertical="center" wrapText="1"/>
    </xf>
    <xf numFmtId="167" fontId="14" fillId="4" borderId="3" xfId="2" applyNumberFormat="1" applyFont="1" applyFill="1" applyBorder="1" applyAlignment="1">
      <alignment horizontal="center" vertical="center"/>
    </xf>
    <xf numFmtId="167" fontId="14" fillId="4" borderId="3" xfId="2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0" fontId="20" fillId="0" borderId="0" xfId="0" applyFont="1" applyAlignment="1"/>
    <xf numFmtId="0" fontId="20" fillId="0" borderId="0" xfId="0" applyFont="1"/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1" fillId="0" borderId="0" xfId="0" applyFont="1" applyFill="1"/>
    <xf numFmtId="0" fontId="22" fillId="0" borderId="0" xfId="0" applyFont="1" applyFill="1"/>
    <xf numFmtId="0" fontId="21" fillId="0" borderId="0" xfId="0" applyFont="1" applyFill="1" applyAlignment="1">
      <alignment horizontal="center"/>
    </xf>
    <xf numFmtId="0" fontId="20" fillId="0" borderId="0" xfId="0" applyFont="1" applyFill="1"/>
    <xf numFmtId="0" fontId="23" fillId="0" borderId="0" xfId="0" applyFont="1" applyAlignment="1"/>
    <xf numFmtId="164" fontId="24" fillId="0" borderId="0" xfId="0" applyNumberFormat="1" applyFont="1" applyBorder="1" applyAlignment="1">
      <alignment wrapText="1"/>
    </xf>
    <xf numFmtId="164" fontId="25" fillId="0" borderId="0" xfId="0" applyNumberFormat="1" applyFont="1"/>
    <xf numFmtId="0" fontId="26" fillId="0" borderId="0" xfId="0" applyFont="1"/>
    <xf numFmtId="0" fontId="27" fillId="0" borderId="0" xfId="0" applyFont="1" applyAlignment="1"/>
    <xf numFmtId="0" fontId="20" fillId="0" borderId="13" xfId="0" applyFont="1" applyBorder="1"/>
    <xf numFmtId="164" fontId="28" fillId="0" borderId="14" xfId="0" applyNumberFormat="1" applyFont="1" applyBorder="1"/>
    <xf numFmtId="164" fontId="25" fillId="0" borderId="14" xfId="0" applyNumberFormat="1" applyFont="1" applyBorder="1"/>
    <xf numFmtId="0" fontId="26" fillId="0" borderId="15" xfId="0" applyFont="1" applyBorder="1" applyAlignment="1">
      <alignment horizontal="center"/>
    </xf>
    <xf numFmtId="0" fontId="20" fillId="0" borderId="16" xfId="0" applyFont="1" applyBorder="1"/>
    <xf numFmtId="164" fontId="28" fillId="0" borderId="2" xfId="0" applyNumberFormat="1" applyFont="1" applyBorder="1"/>
    <xf numFmtId="164" fontId="25" fillId="0" borderId="2" xfId="0" applyNumberFormat="1" applyFont="1" applyBorder="1"/>
    <xf numFmtId="0" fontId="26" fillId="0" borderId="17" xfId="0" applyFont="1" applyBorder="1" applyAlignment="1">
      <alignment horizontal="center"/>
    </xf>
    <xf numFmtId="0" fontId="20" fillId="0" borderId="18" xfId="0" applyFont="1" applyBorder="1"/>
    <xf numFmtId="164" fontId="28" fillId="0" borderId="19" xfId="0" applyNumberFormat="1" applyFont="1" applyBorder="1"/>
    <xf numFmtId="164" fontId="25" fillId="0" borderId="19" xfId="0" applyNumberFormat="1" applyFont="1" applyBorder="1"/>
    <xf numFmtId="0" fontId="26" fillId="0" borderId="20" xfId="0" applyFont="1" applyBorder="1" applyAlignment="1">
      <alignment horizontal="center"/>
    </xf>
    <xf numFmtId="0" fontId="20" fillId="0" borderId="0" xfId="0" applyFont="1" applyBorder="1"/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0" fillId="0" borderId="0" xfId="0" applyFont="1" applyFill="1" applyBorder="1"/>
    <xf numFmtId="164" fontId="25" fillId="0" borderId="0" xfId="0" applyNumberFormat="1" applyFont="1" applyBorder="1"/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2" borderId="0" xfId="0" applyFont="1" applyFill="1" applyBorder="1"/>
    <xf numFmtId="0" fontId="22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164" fontId="28" fillId="0" borderId="0" xfId="0" applyNumberFormat="1" applyFont="1" applyBorder="1"/>
    <xf numFmtId="0" fontId="20" fillId="0" borderId="10" xfId="0" applyFont="1" applyBorder="1"/>
    <xf numFmtId="164" fontId="28" fillId="0" borderId="11" xfId="0" applyNumberFormat="1" applyFont="1" applyBorder="1"/>
    <xf numFmtId="164" fontId="25" fillId="0" borderId="11" xfId="0" applyNumberFormat="1" applyFont="1" applyBorder="1"/>
    <xf numFmtId="0" fontId="26" fillId="0" borderId="12" xfId="0" applyFont="1" applyBorder="1" applyAlignment="1">
      <alignment horizontal="center"/>
    </xf>
    <xf numFmtId="0" fontId="20" fillId="0" borderId="5" xfId="0" applyFont="1" applyBorder="1"/>
    <xf numFmtId="164" fontId="20" fillId="0" borderId="5" xfId="0" applyNumberFormat="1" applyFont="1" applyBorder="1"/>
    <xf numFmtId="0" fontId="20" fillId="0" borderId="5" xfId="0" applyFont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0" fillId="0" borderId="6" xfId="0" applyFont="1" applyBorder="1"/>
    <xf numFmtId="164" fontId="29" fillId="0" borderId="6" xfId="0" applyNumberFormat="1" applyFont="1" applyBorder="1" applyAlignment="1">
      <alignment wrapText="1"/>
    </xf>
    <xf numFmtId="0" fontId="20" fillId="0" borderId="1" xfId="0" applyFont="1" applyBorder="1"/>
    <xf numFmtId="0" fontId="3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Fill="1" applyAlignment="1">
      <alignment horizontal="left"/>
    </xf>
    <xf numFmtId="165" fontId="6" fillId="5" borderId="3" xfId="2" applyNumberFormat="1" applyFont="1" applyFill="1" applyBorder="1" applyAlignment="1">
      <alignment horizontal="center" vertical="center" wrapText="1"/>
    </xf>
    <xf numFmtId="167" fontId="6" fillId="5" borderId="3" xfId="5" applyNumberFormat="1" applyFont="1" applyFill="1" applyBorder="1" applyAlignment="1" applyProtection="1">
      <alignment horizontal="center" vertical="center" wrapText="1"/>
    </xf>
    <xf numFmtId="2" fontId="6" fillId="5" borderId="3" xfId="2" applyNumberFormat="1" applyFont="1" applyFill="1" applyBorder="1" applyAlignment="1">
      <alignment horizontal="center" vertical="center" wrapText="1"/>
    </xf>
    <xf numFmtId="168" fontId="6" fillId="5" borderId="3" xfId="2" applyNumberFormat="1" applyFont="1" applyFill="1" applyBorder="1" applyAlignment="1">
      <alignment horizontal="center" vertical="center" wrapText="1"/>
    </xf>
    <xf numFmtId="167" fontId="6" fillId="5" borderId="3" xfId="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21" fillId="2" borderId="8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164" fontId="28" fillId="0" borderId="6" xfId="0" applyNumberFormat="1" applyFont="1" applyBorder="1" applyAlignment="1">
      <alignment horizontal="center"/>
    </xf>
    <xf numFmtId="0" fontId="10" fillId="4" borderId="3" xfId="2" applyFont="1" applyFill="1" applyBorder="1" applyAlignment="1">
      <alignment horizontal="center" vertical="center"/>
    </xf>
    <xf numFmtId="0" fontId="17" fillId="3" borderId="21" xfId="2" applyFont="1" applyFill="1" applyBorder="1" applyAlignment="1">
      <alignment horizontal="center" vertical="center" wrapText="1"/>
    </xf>
    <xf numFmtId="0" fontId="17" fillId="3" borderId="22" xfId="2" applyFont="1" applyFill="1" applyBorder="1" applyAlignment="1">
      <alignment horizontal="center" vertical="center" wrapText="1"/>
    </xf>
    <xf numFmtId="0" fontId="17" fillId="3" borderId="2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165" fontId="8" fillId="3" borderId="21" xfId="2" applyNumberFormat="1" applyFont="1" applyFill="1" applyBorder="1" applyAlignment="1">
      <alignment horizontal="center" vertical="center"/>
    </xf>
    <xf numFmtId="165" fontId="8" fillId="3" borderId="23" xfId="2" applyNumberFormat="1" applyFont="1" applyFill="1" applyBorder="1" applyAlignment="1">
      <alignment horizontal="center" vertical="center"/>
    </xf>
    <xf numFmtId="165" fontId="5" fillId="3" borderId="3" xfId="2" applyNumberFormat="1" applyFont="1" applyFill="1" applyBorder="1" applyAlignment="1">
      <alignment horizontal="center" vertical="center" wrapText="1"/>
    </xf>
    <xf numFmtId="165" fontId="6" fillId="3" borderId="3" xfId="2" applyNumberFormat="1" applyFont="1" applyFill="1" applyBorder="1" applyAlignment="1">
      <alignment horizontal="center" vertical="center" wrapText="1"/>
    </xf>
    <xf numFmtId="165" fontId="8" fillId="3" borderId="3" xfId="2" applyNumberFormat="1" applyFont="1" applyFill="1" applyBorder="1" applyAlignment="1">
      <alignment horizontal="center" vertical="center"/>
    </xf>
    <xf numFmtId="165" fontId="6" fillId="3" borderId="21" xfId="2" applyNumberFormat="1" applyFont="1" applyFill="1" applyBorder="1" applyAlignment="1">
      <alignment horizontal="center" vertical="center" wrapText="1"/>
    </xf>
    <xf numFmtId="165" fontId="6" fillId="3" borderId="23" xfId="2" applyNumberFormat="1" applyFont="1" applyFill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167" fontId="14" fillId="3" borderId="21" xfId="5" applyNumberFormat="1" applyFont="1" applyFill="1" applyBorder="1" applyAlignment="1" applyProtection="1">
      <alignment horizontal="center" vertical="center" wrapText="1"/>
    </xf>
    <xf numFmtId="167" fontId="14" fillId="3" borderId="23" xfId="5" applyNumberFormat="1" applyFont="1" applyFill="1" applyBorder="1" applyAlignment="1" applyProtection="1">
      <alignment horizontal="center" vertical="center" wrapText="1"/>
    </xf>
    <xf numFmtId="0" fontId="10" fillId="4" borderId="21" xfId="2" applyFont="1" applyFill="1" applyBorder="1" applyAlignment="1">
      <alignment horizontal="center" vertical="center"/>
    </xf>
    <xf numFmtId="0" fontId="10" fillId="4" borderId="23" xfId="2" applyFont="1" applyFill="1" applyBorder="1" applyAlignment="1">
      <alignment horizontal="center" vertical="center"/>
    </xf>
    <xf numFmtId="169" fontId="14" fillId="4" borderId="21" xfId="2" applyNumberFormat="1" applyFont="1" applyFill="1" applyBorder="1" applyAlignment="1">
      <alignment horizontal="center" vertical="center"/>
    </xf>
    <xf numFmtId="169" fontId="14" fillId="4" borderId="23" xfId="2" applyNumberFormat="1" applyFont="1" applyFill="1" applyBorder="1" applyAlignment="1">
      <alignment horizontal="center" vertical="center"/>
    </xf>
    <xf numFmtId="165" fontId="6" fillId="5" borderId="3" xfId="2" applyNumberFormat="1" applyFont="1" applyFill="1" applyBorder="1" applyAlignment="1">
      <alignment horizontal="center" vertical="center" wrapText="1"/>
    </xf>
    <xf numFmtId="165" fontId="6" fillId="5" borderId="21" xfId="2" applyNumberFormat="1" applyFont="1" applyFill="1" applyBorder="1" applyAlignment="1">
      <alignment horizontal="center" vertical="center" wrapText="1"/>
    </xf>
    <xf numFmtId="165" fontId="6" fillId="5" borderId="23" xfId="2" applyNumberFormat="1" applyFont="1" applyFill="1" applyBorder="1" applyAlignment="1">
      <alignment horizontal="center" vertical="center" wrapText="1"/>
    </xf>
    <xf numFmtId="169" fontId="9" fillId="3" borderId="21" xfId="5" applyNumberFormat="1" applyFont="1" applyFill="1" applyBorder="1" applyAlignment="1" applyProtection="1">
      <alignment horizontal="center" vertical="center" wrapText="1"/>
    </xf>
    <xf numFmtId="169" fontId="9" fillId="3" borderId="23" xfId="5" applyNumberFormat="1" applyFont="1" applyFill="1" applyBorder="1" applyAlignment="1" applyProtection="1">
      <alignment horizontal="center" vertical="center" wrapText="1"/>
    </xf>
    <xf numFmtId="169" fontId="10" fillId="4" borderId="21" xfId="2" applyNumberFormat="1" applyFont="1" applyFill="1" applyBorder="1" applyAlignment="1">
      <alignment horizontal="center" vertical="center"/>
    </xf>
    <xf numFmtId="169" fontId="10" fillId="4" borderId="23" xfId="2" applyNumberFormat="1" applyFont="1" applyFill="1" applyBorder="1" applyAlignment="1">
      <alignment horizontal="center" vertical="center"/>
    </xf>
  </cellXfs>
  <cellStyles count="6">
    <cellStyle name="Hipervínculo 2" xfId="3" xr:uid="{00000000-0005-0000-0000-000000000000}"/>
    <cellStyle name="Moneda 2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maradecomerciodecali.sharepoint.com/Users/Maximilian%20Brosi/Documents/DatosFinGerente/1Falmar/Ciere%20mensual/Falmar%20-%20Contr&#244;le%20de%20gestion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GRICOLA%20HIMALAYA\5%20-%20PLAN%20DE%20NEGOCIO\Plan%20de%20Negocio%20-%20Propuesta%202019%2011%20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BN2"/>
      <sheetName val="BN1"/>
      <sheetName val="Cump vend"/>
      <sheetName val="Obj"/>
      <sheetName val="V y obj"/>
      <sheetName val="V mens"/>
      <sheetName val="V Vol"/>
      <sheetName val="V L+D"/>
      <sheetName val="V tot"/>
      <sheetName val="V dro"/>
      <sheetName val="V Lab"/>
      <sheetName val="Deud total"/>
      <sheetName val="Fijos"/>
      <sheetName val="Inv Dro"/>
      <sheetName val="Inv Lab"/>
      <sheetName val="Liquidez"/>
      <sheetName val="An fin"/>
      <sheetName val="Deu ban"/>
      <sheetName val="CXP"/>
      <sheetName val="V CXC"/>
      <sheetName val="CXC"/>
      <sheetName val="Efectivo"/>
      <sheetName val="TM"/>
      <sheetName val="SG 01-12"/>
      <sheetName val="SG 12-01"/>
      <sheetName val="Pres ES"/>
      <sheetName val="Synt chif"/>
      <sheetName val="Reg"/>
      <sheetName val="1207"/>
      <sheetName val="1107"/>
      <sheetName val="1007"/>
      <sheetName val="0907"/>
      <sheetName val="0807"/>
      <sheetName val="0707"/>
      <sheetName val="0607"/>
      <sheetName val="0507"/>
      <sheetName val="0407"/>
      <sheetName val="0307"/>
      <sheetName val="0207"/>
      <sheetName val="0107"/>
      <sheetName val="1206"/>
      <sheetName val="1106"/>
      <sheetName val="1006"/>
      <sheetName val="0906"/>
      <sheetName val="0806"/>
      <sheetName val="0706"/>
      <sheetName val="0606"/>
      <sheetName val="0506"/>
      <sheetName val="0406"/>
      <sheetName val="0306"/>
      <sheetName val="0206"/>
      <sheetName val="0106"/>
      <sheetName val="1205"/>
      <sheetName val="1105"/>
      <sheetName val="1005"/>
      <sheetName val="0905"/>
      <sheetName val="0805"/>
      <sheetName val="0705"/>
      <sheetName val="0605"/>
      <sheetName val="0505"/>
      <sheetName val="0405"/>
      <sheetName val="0305"/>
      <sheetName val="0205"/>
      <sheetName val="0105"/>
      <sheetName val="Ev Papaco"/>
      <sheetName val="Papa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icultura"/>
      <sheetName val="PLAN DE ACCIÓN"/>
      <sheetName val="PLAN NEGOCIO"/>
      <sheetName val="COSTEO"/>
      <sheetName val="Material reciclado"/>
      <sheetName val="CosteoComerc"/>
      <sheetName val="VPN"/>
      <sheetName val="PLN INVERSIÓN-OPCIONAL"/>
      <sheetName val="Listas Desplegables"/>
      <sheetName val="Actividades Económicas"/>
      <sheetName val="Parametros"/>
      <sheetName val="INSTRU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Primario</v>
          </cell>
          <cell r="L2" t="str">
            <v>Amazonas</v>
          </cell>
        </row>
        <row r="3">
          <cell r="C3" t="str">
            <v>Secundario</v>
          </cell>
          <cell r="L3" t="str">
            <v>Antioquia</v>
          </cell>
        </row>
        <row r="4">
          <cell r="C4" t="str">
            <v>Terciario</v>
          </cell>
          <cell r="L4" t="str">
            <v>Arauca</v>
          </cell>
        </row>
        <row r="5">
          <cell r="L5" t="str">
            <v>Atlántico</v>
          </cell>
        </row>
        <row r="6">
          <cell r="L6" t="str">
            <v>Bogotá</v>
          </cell>
        </row>
        <row r="7">
          <cell r="L7" t="str">
            <v>Bolívar</v>
          </cell>
        </row>
        <row r="8">
          <cell r="L8" t="str">
            <v>Boyacá</v>
          </cell>
        </row>
        <row r="9">
          <cell r="L9" t="str">
            <v>Caldas</v>
          </cell>
        </row>
        <row r="10">
          <cell r="L10" t="str">
            <v>Caquetá</v>
          </cell>
        </row>
        <row r="11">
          <cell r="L11" t="str">
            <v>Casanare</v>
          </cell>
        </row>
        <row r="12">
          <cell r="L12" t="str">
            <v>Cauca</v>
          </cell>
        </row>
        <row r="13">
          <cell r="L13" t="str">
            <v>Cesar</v>
          </cell>
        </row>
        <row r="14">
          <cell r="L14" t="str">
            <v>Chocó</v>
          </cell>
        </row>
        <row r="15">
          <cell r="L15" t="str">
            <v>Córdoba</v>
          </cell>
        </row>
        <row r="16">
          <cell r="L16" t="str">
            <v>Cundinamarca</v>
          </cell>
        </row>
        <row r="17">
          <cell r="L17" t="str">
            <v>Guainía</v>
          </cell>
        </row>
        <row r="18">
          <cell r="L18" t="str">
            <v>Guaviare</v>
          </cell>
        </row>
        <row r="19">
          <cell r="L19" t="str">
            <v>Huila</v>
          </cell>
        </row>
        <row r="20">
          <cell r="L20" t="str">
            <v>LaGuajira</v>
          </cell>
        </row>
        <row r="21">
          <cell r="L21" t="str">
            <v>Magdalena</v>
          </cell>
        </row>
        <row r="22">
          <cell r="L22" t="str">
            <v>Meta</v>
          </cell>
        </row>
        <row r="23">
          <cell r="L23" t="str">
            <v>Nariño</v>
          </cell>
        </row>
        <row r="24">
          <cell r="L24" t="str">
            <v>NortedeSantander</v>
          </cell>
        </row>
        <row r="25">
          <cell r="L25" t="str">
            <v>Putumayo</v>
          </cell>
        </row>
        <row r="26">
          <cell r="L26" t="str">
            <v>Quindío</v>
          </cell>
        </row>
        <row r="27">
          <cell r="L27" t="str">
            <v>Risaralda</v>
          </cell>
        </row>
        <row r="28">
          <cell r="L28" t="str">
            <v>SanAndrésyProvidencia</v>
          </cell>
        </row>
        <row r="29">
          <cell r="L29" t="str">
            <v>Santander</v>
          </cell>
        </row>
        <row r="30">
          <cell r="L30" t="str">
            <v>Sucre</v>
          </cell>
        </row>
        <row r="31">
          <cell r="L31" t="str">
            <v>Tolima</v>
          </cell>
        </row>
        <row r="32">
          <cell r="L32" t="str">
            <v>ValledelCauca</v>
          </cell>
        </row>
        <row r="33">
          <cell r="L33" t="str">
            <v>Vaupés</v>
          </cell>
        </row>
        <row r="34">
          <cell r="L34" t="str">
            <v>Vichada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showGridLines="0" tabSelected="1" zoomScaleNormal="100" workbookViewId="0">
      <selection sqref="A1:E1"/>
    </sheetView>
  </sheetViews>
  <sheetFormatPr baseColWidth="10" defaultRowHeight="16.5" x14ac:dyDescent="0.3"/>
  <cols>
    <col min="1" max="1" width="24.85546875" style="52" customWidth="1"/>
    <col min="2" max="3" width="20.85546875" style="52" customWidth="1"/>
    <col min="4" max="4" width="20.85546875" style="83" customWidth="1"/>
    <col min="5" max="5" width="18.140625" style="52" customWidth="1"/>
    <col min="6" max="6" width="24.42578125" style="52" customWidth="1"/>
    <col min="7" max="7" width="5.140625" style="58" customWidth="1"/>
    <col min="8" max="8" width="11.42578125" style="52"/>
    <col min="9" max="9" width="17.5703125" style="52" customWidth="1"/>
    <col min="10" max="10" width="14.5703125" style="52" customWidth="1"/>
    <col min="11" max="11" width="14.140625" style="52" customWidth="1"/>
    <col min="12" max="12" width="14.42578125" style="52" customWidth="1"/>
    <col min="13" max="16384" width="11.42578125" style="52"/>
  </cols>
  <sheetData>
    <row r="1" spans="1:7" ht="18.75" x14ac:dyDescent="0.3">
      <c r="A1" s="108" t="s">
        <v>52</v>
      </c>
      <c r="B1" s="108"/>
      <c r="C1" s="108"/>
      <c r="D1" s="108"/>
      <c r="E1" s="108"/>
      <c r="F1" s="50"/>
      <c r="G1" s="51"/>
    </row>
    <row r="3" spans="1:7" x14ac:dyDescent="0.3">
      <c r="A3" s="53" t="s">
        <v>37</v>
      </c>
      <c r="B3" s="54" t="s">
        <v>26</v>
      </c>
      <c r="C3" s="54" t="s">
        <v>27</v>
      </c>
      <c r="D3" s="54" t="s">
        <v>28</v>
      </c>
      <c r="E3" s="54" t="s">
        <v>50</v>
      </c>
      <c r="F3" s="55"/>
      <c r="G3" s="52"/>
    </row>
    <row r="4" spans="1:7" s="58" customFormat="1" ht="6.75" customHeight="1" x14ac:dyDescent="0.3">
      <c r="A4" s="56"/>
      <c r="B4" s="57"/>
      <c r="C4" s="57"/>
      <c r="D4" s="57"/>
      <c r="E4" s="57"/>
      <c r="F4" s="55"/>
    </row>
    <row r="5" spans="1:7" ht="26.25" x14ac:dyDescent="0.3">
      <c r="A5" s="59" t="s">
        <v>6</v>
      </c>
      <c r="B5" s="60" t="s">
        <v>42</v>
      </c>
      <c r="C5" s="60" t="s">
        <v>43</v>
      </c>
      <c r="D5" s="61" t="s">
        <v>41</v>
      </c>
      <c r="E5" s="62"/>
      <c r="F5" s="63"/>
      <c r="G5" s="52"/>
    </row>
    <row r="6" spans="1:7" x14ac:dyDescent="0.3">
      <c r="A6" s="64" t="s">
        <v>34</v>
      </c>
      <c r="B6" s="65"/>
      <c r="C6" s="65"/>
      <c r="D6" s="66" t="s">
        <v>41</v>
      </c>
      <c r="E6" s="67"/>
      <c r="F6" s="58"/>
      <c r="G6" s="52"/>
    </row>
    <row r="7" spans="1:7" x14ac:dyDescent="0.3">
      <c r="A7" s="68" t="s">
        <v>35</v>
      </c>
      <c r="B7" s="69"/>
      <c r="C7" s="69"/>
      <c r="D7" s="70" t="s">
        <v>41</v>
      </c>
      <c r="E7" s="71"/>
      <c r="F7" s="58"/>
      <c r="G7" s="52"/>
    </row>
    <row r="8" spans="1:7" x14ac:dyDescent="0.3">
      <c r="A8" s="72" t="s">
        <v>36</v>
      </c>
      <c r="B8" s="73"/>
      <c r="C8" s="73"/>
      <c r="D8" s="74" t="s">
        <v>41</v>
      </c>
      <c r="E8" s="75"/>
      <c r="F8" s="58"/>
      <c r="G8" s="52"/>
    </row>
    <row r="9" spans="1:7" s="76" customFormat="1" x14ac:dyDescent="0.3">
      <c r="B9" s="77"/>
      <c r="C9" s="78"/>
      <c r="D9" s="77"/>
      <c r="E9" s="79"/>
      <c r="F9" s="80"/>
    </row>
    <row r="10" spans="1:7" ht="26.25" x14ac:dyDescent="0.3">
      <c r="A10" s="59" t="s">
        <v>33</v>
      </c>
      <c r="B10" s="60" t="s">
        <v>45</v>
      </c>
      <c r="C10" s="60" t="s">
        <v>44</v>
      </c>
      <c r="D10" s="81" t="s">
        <v>41</v>
      </c>
      <c r="E10" s="82"/>
      <c r="F10" s="63"/>
      <c r="G10" s="52"/>
    </row>
    <row r="11" spans="1:7" x14ac:dyDescent="0.3">
      <c r="A11" s="64" t="s">
        <v>29</v>
      </c>
      <c r="B11" s="65"/>
      <c r="C11" s="65"/>
      <c r="D11" s="66" t="s">
        <v>41</v>
      </c>
      <c r="E11" s="67"/>
      <c r="F11" s="58"/>
      <c r="G11" s="52"/>
    </row>
    <row r="12" spans="1:7" x14ac:dyDescent="0.3">
      <c r="A12" s="68" t="s">
        <v>30</v>
      </c>
      <c r="B12" s="69"/>
      <c r="C12" s="69"/>
      <c r="D12" s="70" t="s">
        <v>41</v>
      </c>
      <c r="E12" s="71"/>
      <c r="F12" s="58"/>
      <c r="G12" s="52"/>
    </row>
    <row r="13" spans="1:7" x14ac:dyDescent="0.3">
      <c r="A13" s="68" t="s">
        <v>2</v>
      </c>
      <c r="B13" s="69"/>
      <c r="C13" s="69"/>
      <c r="D13" s="70" t="s">
        <v>41</v>
      </c>
      <c r="E13" s="71"/>
      <c r="F13" s="58"/>
      <c r="G13" s="52"/>
    </row>
    <row r="14" spans="1:7" x14ac:dyDescent="0.3">
      <c r="A14" s="68" t="s">
        <v>31</v>
      </c>
      <c r="B14" s="69"/>
      <c r="C14" s="69"/>
      <c r="D14" s="70" t="s">
        <v>41</v>
      </c>
      <c r="E14" s="71"/>
      <c r="F14" s="58"/>
      <c r="G14" s="52"/>
    </row>
    <row r="15" spans="1:7" x14ac:dyDescent="0.3">
      <c r="A15" s="72" t="s">
        <v>5</v>
      </c>
      <c r="B15" s="73"/>
      <c r="C15" s="73"/>
      <c r="D15" s="74" t="s">
        <v>41</v>
      </c>
      <c r="E15" s="75"/>
      <c r="F15" s="58"/>
      <c r="G15" s="52"/>
    </row>
    <row r="16" spans="1:7" x14ac:dyDescent="0.3">
      <c r="C16" s="83"/>
      <c r="D16" s="52"/>
      <c r="F16" s="58"/>
      <c r="G16" s="52"/>
    </row>
    <row r="17" spans="1:7" x14ac:dyDescent="0.3">
      <c r="A17" s="84" t="s">
        <v>0</v>
      </c>
      <c r="B17" s="54" t="s">
        <v>26</v>
      </c>
      <c r="C17" s="54" t="s">
        <v>27</v>
      </c>
      <c r="D17" s="54" t="s">
        <v>28</v>
      </c>
      <c r="E17" s="54" t="s">
        <v>50</v>
      </c>
      <c r="F17" s="55"/>
      <c r="G17" s="52"/>
    </row>
    <row r="18" spans="1:7" s="80" customFormat="1" ht="5.25" customHeight="1" x14ac:dyDescent="0.3">
      <c r="A18" s="85"/>
      <c r="B18" s="86"/>
      <c r="C18" s="86"/>
      <c r="D18" s="86"/>
      <c r="E18" s="86"/>
      <c r="F18" s="87"/>
    </row>
    <row r="19" spans="1:7" ht="30" customHeight="1" x14ac:dyDescent="0.3">
      <c r="A19" s="59" t="s">
        <v>1</v>
      </c>
      <c r="B19" s="60" t="s">
        <v>46</v>
      </c>
      <c r="C19" s="60" t="s">
        <v>47</v>
      </c>
      <c r="D19" s="81" t="s">
        <v>41</v>
      </c>
      <c r="E19" s="62"/>
      <c r="F19" s="63"/>
      <c r="G19" s="52"/>
    </row>
    <row r="20" spans="1:7" x14ac:dyDescent="0.3">
      <c r="A20" s="64" t="s">
        <v>7</v>
      </c>
      <c r="B20" s="65"/>
      <c r="C20" s="65"/>
      <c r="D20" s="66" t="s">
        <v>41</v>
      </c>
      <c r="E20" s="67"/>
      <c r="F20" s="58"/>
      <c r="G20" s="52"/>
    </row>
    <row r="21" spans="1:7" x14ac:dyDescent="0.3">
      <c r="A21" s="68" t="s">
        <v>8</v>
      </c>
      <c r="B21" s="69"/>
      <c r="C21" s="69"/>
      <c r="D21" s="70" t="s">
        <v>41</v>
      </c>
      <c r="E21" s="71"/>
      <c r="F21" s="58"/>
      <c r="G21" s="52"/>
    </row>
    <row r="22" spans="1:7" x14ac:dyDescent="0.3">
      <c r="A22" s="68" t="s">
        <v>32</v>
      </c>
      <c r="B22" s="69"/>
      <c r="C22" s="69"/>
      <c r="D22" s="70" t="s">
        <v>41</v>
      </c>
      <c r="E22" s="71"/>
      <c r="F22" s="58"/>
      <c r="G22" s="52"/>
    </row>
    <row r="23" spans="1:7" x14ac:dyDescent="0.3">
      <c r="A23" s="68" t="s">
        <v>3</v>
      </c>
      <c r="B23" s="69"/>
      <c r="C23" s="69"/>
      <c r="D23" s="70" t="s">
        <v>41</v>
      </c>
      <c r="E23" s="71"/>
      <c r="F23" s="58"/>
      <c r="G23" s="52"/>
    </row>
    <row r="24" spans="1:7" x14ac:dyDescent="0.3">
      <c r="A24" s="68" t="s">
        <v>4</v>
      </c>
      <c r="B24" s="69"/>
      <c r="C24" s="69"/>
      <c r="D24" s="70" t="s">
        <v>41</v>
      </c>
      <c r="E24" s="71"/>
      <c r="F24" s="58"/>
      <c r="G24" s="52"/>
    </row>
    <row r="25" spans="1:7" x14ac:dyDescent="0.3">
      <c r="A25" s="68" t="s">
        <v>9</v>
      </c>
      <c r="B25" s="69"/>
      <c r="C25" s="69"/>
      <c r="D25" s="70" t="s">
        <v>41</v>
      </c>
      <c r="E25" s="71"/>
      <c r="F25" s="58"/>
      <c r="G25" s="52"/>
    </row>
    <row r="26" spans="1:7" x14ac:dyDescent="0.3">
      <c r="A26" s="68" t="s">
        <v>10</v>
      </c>
      <c r="B26" s="69"/>
      <c r="C26" s="69"/>
      <c r="D26" s="70" t="s">
        <v>41</v>
      </c>
      <c r="E26" s="71"/>
      <c r="F26" s="58"/>
      <c r="G26" s="52"/>
    </row>
    <row r="27" spans="1:7" x14ac:dyDescent="0.3">
      <c r="A27" s="68" t="s">
        <v>11</v>
      </c>
      <c r="B27" s="69"/>
      <c r="C27" s="69"/>
      <c r="D27" s="70" t="s">
        <v>41</v>
      </c>
      <c r="E27" s="71"/>
      <c r="F27" s="58"/>
      <c r="G27" s="52"/>
    </row>
    <row r="28" spans="1:7" x14ac:dyDescent="0.3">
      <c r="A28" s="68" t="s">
        <v>12</v>
      </c>
      <c r="B28" s="69"/>
      <c r="C28" s="69"/>
      <c r="D28" s="70" t="s">
        <v>41</v>
      </c>
      <c r="E28" s="71"/>
      <c r="F28" s="58"/>
      <c r="G28" s="52"/>
    </row>
    <row r="29" spans="1:7" x14ac:dyDescent="0.3">
      <c r="A29" s="72" t="s">
        <v>2</v>
      </c>
      <c r="B29" s="73"/>
      <c r="C29" s="73"/>
      <c r="D29" s="74" t="s">
        <v>41</v>
      </c>
      <c r="E29" s="75"/>
      <c r="F29" s="58"/>
      <c r="G29" s="52"/>
    </row>
    <row r="30" spans="1:7" x14ac:dyDescent="0.3">
      <c r="B30" s="76"/>
      <c r="C30" s="83"/>
      <c r="D30" s="52"/>
      <c r="F30" s="58"/>
      <c r="G30" s="52"/>
    </row>
    <row r="31" spans="1:7" ht="26.25" x14ac:dyDescent="0.3">
      <c r="A31" s="59" t="s">
        <v>13</v>
      </c>
      <c r="B31" s="60" t="s">
        <v>46</v>
      </c>
      <c r="C31" s="60" t="s">
        <v>47</v>
      </c>
      <c r="D31" s="81" t="s">
        <v>41</v>
      </c>
      <c r="E31" s="62"/>
      <c r="F31" s="63"/>
      <c r="G31" s="52"/>
    </row>
    <row r="32" spans="1:7" x14ac:dyDescent="0.3">
      <c r="A32" s="64" t="s">
        <v>14</v>
      </c>
      <c r="B32" s="65"/>
      <c r="C32" s="65"/>
      <c r="D32" s="66" t="s">
        <v>41</v>
      </c>
      <c r="E32" s="67"/>
      <c r="F32" s="58"/>
      <c r="G32" s="52"/>
    </row>
    <row r="33" spans="1:7" x14ac:dyDescent="0.3">
      <c r="A33" s="68" t="s">
        <v>15</v>
      </c>
      <c r="B33" s="69"/>
      <c r="C33" s="69"/>
      <c r="D33" s="70" t="s">
        <v>41</v>
      </c>
      <c r="E33" s="71"/>
      <c r="F33" s="58"/>
      <c r="G33" s="52"/>
    </row>
    <row r="34" spans="1:7" x14ac:dyDescent="0.3">
      <c r="A34" s="72" t="s">
        <v>16</v>
      </c>
      <c r="B34" s="73"/>
      <c r="C34" s="73"/>
      <c r="D34" s="74" t="s">
        <v>41</v>
      </c>
      <c r="E34" s="75"/>
      <c r="F34" s="58"/>
      <c r="G34" s="52"/>
    </row>
    <row r="35" spans="1:7" s="76" customFormat="1" x14ac:dyDescent="0.3">
      <c r="B35" s="88"/>
      <c r="C35" s="78"/>
      <c r="D35" s="77"/>
      <c r="F35" s="80"/>
    </row>
    <row r="36" spans="1:7" ht="26.25" x14ac:dyDescent="0.3">
      <c r="A36" s="59" t="s">
        <v>17</v>
      </c>
      <c r="B36" s="60" t="s">
        <v>48</v>
      </c>
      <c r="C36" s="60" t="s">
        <v>49</v>
      </c>
      <c r="D36" s="81" t="s">
        <v>41</v>
      </c>
      <c r="E36" s="62"/>
      <c r="F36" s="63"/>
      <c r="G36" s="52"/>
    </row>
    <row r="37" spans="1:7" x14ac:dyDescent="0.3">
      <c r="A37" s="64" t="s">
        <v>18</v>
      </c>
      <c r="B37" s="65"/>
      <c r="C37" s="65"/>
      <c r="D37" s="66" t="s">
        <v>41</v>
      </c>
      <c r="E37" s="67"/>
      <c r="F37" s="58"/>
      <c r="G37" s="52"/>
    </row>
    <row r="38" spans="1:7" x14ac:dyDescent="0.3">
      <c r="A38" s="68" t="s">
        <v>19</v>
      </c>
      <c r="B38" s="69"/>
      <c r="C38" s="69"/>
      <c r="D38" s="70" t="s">
        <v>41</v>
      </c>
      <c r="E38" s="71"/>
      <c r="F38" s="58"/>
      <c r="G38" s="52"/>
    </row>
    <row r="39" spans="1:7" x14ac:dyDescent="0.3">
      <c r="A39" s="72" t="s">
        <v>20</v>
      </c>
      <c r="B39" s="73"/>
      <c r="C39" s="73"/>
      <c r="D39" s="74" t="s">
        <v>41</v>
      </c>
      <c r="E39" s="75"/>
      <c r="F39" s="58"/>
      <c r="G39" s="52"/>
    </row>
    <row r="40" spans="1:7" s="76" customFormat="1" x14ac:dyDescent="0.3">
      <c r="B40" s="88"/>
      <c r="C40" s="78"/>
      <c r="D40" s="77"/>
      <c r="F40" s="80"/>
    </row>
    <row r="41" spans="1:7" ht="26.25" x14ac:dyDescent="0.3">
      <c r="A41" s="59" t="s">
        <v>21</v>
      </c>
      <c r="B41" s="60" t="s">
        <v>48</v>
      </c>
      <c r="C41" s="60" t="s">
        <v>49</v>
      </c>
      <c r="D41" s="81" t="s">
        <v>41</v>
      </c>
      <c r="E41" s="62"/>
      <c r="F41" s="63"/>
      <c r="G41" s="52"/>
    </row>
    <row r="42" spans="1:7" x14ac:dyDescent="0.3">
      <c r="A42" s="89" t="s">
        <v>5</v>
      </c>
      <c r="B42" s="90"/>
      <c r="C42" s="90"/>
      <c r="D42" s="91" t="s">
        <v>41</v>
      </c>
      <c r="E42" s="92"/>
      <c r="F42" s="58"/>
      <c r="G42" s="52"/>
    </row>
    <row r="43" spans="1:7" x14ac:dyDescent="0.3">
      <c r="A43" s="93"/>
      <c r="B43" s="93"/>
      <c r="C43" s="94"/>
      <c r="D43" s="95"/>
      <c r="E43" s="93"/>
    </row>
    <row r="44" spans="1:7" x14ac:dyDescent="0.3">
      <c r="A44" s="96" t="s">
        <v>25</v>
      </c>
      <c r="B44" s="96" t="s">
        <v>26</v>
      </c>
      <c r="C44" s="96" t="s">
        <v>27</v>
      </c>
      <c r="D44" s="111" t="s">
        <v>28</v>
      </c>
      <c r="E44" s="112"/>
    </row>
    <row r="45" spans="1:7" ht="27" x14ac:dyDescent="0.3">
      <c r="A45" s="97" t="s">
        <v>22</v>
      </c>
      <c r="B45" s="98" t="s">
        <v>38</v>
      </c>
      <c r="C45" s="98" t="s">
        <v>38</v>
      </c>
      <c r="D45" s="113" t="s">
        <v>41</v>
      </c>
      <c r="E45" s="113"/>
    </row>
    <row r="46" spans="1:7" ht="30.75" customHeight="1" x14ac:dyDescent="0.3">
      <c r="A46" s="99" t="s">
        <v>23</v>
      </c>
      <c r="B46" s="98" t="s">
        <v>39</v>
      </c>
      <c r="C46" s="98" t="s">
        <v>39</v>
      </c>
      <c r="D46" s="113" t="s">
        <v>41</v>
      </c>
      <c r="E46" s="113"/>
    </row>
    <row r="47" spans="1:7" ht="27" x14ac:dyDescent="0.3">
      <c r="A47" s="97" t="s">
        <v>24</v>
      </c>
      <c r="B47" s="98" t="s">
        <v>40</v>
      </c>
      <c r="C47" s="98" t="s">
        <v>40</v>
      </c>
      <c r="D47" s="113" t="s">
        <v>41</v>
      </c>
      <c r="E47" s="113"/>
    </row>
    <row r="50" spans="1:7" ht="18.75" x14ac:dyDescent="0.3">
      <c r="A50" s="100" t="s">
        <v>51</v>
      </c>
    </row>
    <row r="52" spans="1:7" ht="29.25" customHeight="1" x14ac:dyDescent="0.3">
      <c r="A52" s="110" t="s">
        <v>128</v>
      </c>
      <c r="B52" s="110"/>
      <c r="C52" s="110"/>
      <c r="D52" s="110"/>
      <c r="E52" s="110"/>
    </row>
    <row r="53" spans="1:7" ht="10.5" customHeight="1" x14ac:dyDescent="0.3"/>
    <row r="54" spans="1:7" s="101" customFormat="1" ht="48" customHeight="1" x14ac:dyDescent="0.3">
      <c r="A54" s="109" t="s">
        <v>129</v>
      </c>
      <c r="B54" s="109"/>
      <c r="C54" s="109"/>
      <c r="D54" s="109"/>
      <c r="E54" s="109"/>
      <c r="G54" s="102"/>
    </row>
    <row r="55" spans="1:7" ht="10.5" customHeight="1" x14ac:dyDescent="0.3"/>
    <row r="56" spans="1:7" ht="45.75" customHeight="1" x14ac:dyDescent="0.3">
      <c r="A56" s="109" t="s">
        <v>130</v>
      </c>
      <c r="B56" s="109"/>
      <c r="C56" s="109"/>
      <c r="D56" s="109"/>
      <c r="E56" s="109"/>
    </row>
  </sheetData>
  <mergeCells count="8">
    <mergeCell ref="A1:E1"/>
    <mergeCell ref="A54:E54"/>
    <mergeCell ref="A52:E52"/>
    <mergeCell ref="A56:E56"/>
    <mergeCell ref="D44:E44"/>
    <mergeCell ref="D45:E45"/>
    <mergeCell ref="D46:E46"/>
    <mergeCell ref="D47:E47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showGridLines="0" zoomScale="40" zoomScaleNormal="40" workbookViewId="0">
      <selection sqref="A1:H1"/>
    </sheetView>
  </sheetViews>
  <sheetFormatPr baseColWidth="10" defaultColWidth="45.7109375" defaultRowHeight="18" x14ac:dyDescent="0.25"/>
  <cols>
    <col min="1" max="2" width="45.7109375" style="21"/>
    <col min="3" max="3" width="33.85546875" style="21" customWidth="1"/>
    <col min="4" max="4" width="39.140625" style="33" customWidth="1"/>
    <col min="5" max="5" width="35.5703125" style="33" customWidth="1"/>
    <col min="6" max="6" width="50.28515625" style="34" customWidth="1"/>
    <col min="7" max="7" width="35.85546875" style="34" customWidth="1"/>
    <col min="8" max="8" width="67.28515625" style="35" customWidth="1"/>
    <col min="9" max="9" width="36.5703125" style="1" customWidth="1"/>
    <col min="10" max="16384" width="45.7109375" style="1"/>
  </cols>
  <sheetData>
    <row r="1" spans="1:10" ht="56.25" customHeight="1" x14ac:dyDescent="0.25">
      <c r="A1" s="115" t="s">
        <v>53</v>
      </c>
      <c r="B1" s="116"/>
      <c r="C1" s="116"/>
      <c r="D1" s="116"/>
      <c r="E1" s="116"/>
      <c r="F1" s="116"/>
      <c r="G1" s="116"/>
      <c r="H1" s="117"/>
      <c r="J1" s="37"/>
    </row>
    <row r="2" spans="1:10" ht="30" customHeight="1" x14ac:dyDescent="0.25">
      <c r="A2" s="118"/>
      <c r="B2" s="118"/>
      <c r="C2" s="118"/>
      <c r="D2" s="118"/>
      <c r="E2" s="118"/>
      <c r="F2" s="118"/>
      <c r="G2" s="118"/>
      <c r="H2" s="118"/>
      <c r="I2" s="1" t="s">
        <v>109</v>
      </c>
    </row>
    <row r="3" spans="1:10" ht="25.5" x14ac:dyDescent="0.25">
      <c r="A3" s="119" t="s">
        <v>110</v>
      </c>
      <c r="B3" s="119"/>
      <c r="C3" s="119"/>
      <c r="D3" s="119"/>
      <c r="E3" s="119"/>
      <c r="F3" s="119"/>
      <c r="G3" s="119"/>
      <c r="H3" s="119"/>
    </row>
    <row r="4" spans="1:10" ht="25.5" x14ac:dyDescent="0.25">
      <c r="A4" s="119" t="s">
        <v>111</v>
      </c>
      <c r="B4" s="119"/>
      <c r="C4" s="119"/>
      <c r="D4" s="119"/>
      <c r="E4" s="119"/>
      <c r="F4" s="119"/>
      <c r="G4" s="119"/>
      <c r="H4" s="119"/>
    </row>
    <row r="5" spans="1:10" s="2" customFormat="1" ht="39.950000000000003" customHeight="1" x14ac:dyDescent="0.25">
      <c r="A5" s="120" t="s">
        <v>55</v>
      </c>
      <c r="B5" s="120"/>
      <c r="C5" s="120"/>
      <c r="D5" s="120"/>
      <c r="E5" s="120"/>
      <c r="F5" s="120"/>
      <c r="G5" s="120"/>
      <c r="H5" s="120"/>
    </row>
    <row r="6" spans="1:10" s="8" customFormat="1" ht="119.25" customHeight="1" x14ac:dyDescent="0.25">
      <c r="A6" s="3" t="s">
        <v>56</v>
      </c>
      <c r="B6" s="3" t="s">
        <v>57</v>
      </c>
      <c r="C6" s="4" t="s">
        <v>58</v>
      </c>
      <c r="D6" s="5" t="s">
        <v>59</v>
      </c>
      <c r="E6" s="5" t="s">
        <v>60</v>
      </c>
      <c r="F6" s="6" t="s">
        <v>61</v>
      </c>
      <c r="G6" s="5" t="s">
        <v>62</v>
      </c>
      <c r="H6" s="7" t="s">
        <v>63</v>
      </c>
      <c r="I6" s="7" t="s">
        <v>64</v>
      </c>
    </row>
    <row r="7" spans="1:10" s="14" customFormat="1" ht="69.75" customHeight="1" x14ac:dyDescent="0.25">
      <c r="A7" s="9"/>
      <c r="B7" s="10"/>
      <c r="C7" s="11"/>
      <c r="D7" s="12"/>
      <c r="E7" s="12"/>
      <c r="F7" s="12"/>
      <c r="G7" s="12"/>
      <c r="H7" s="38" t="s">
        <v>112</v>
      </c>
      <c r="I7" s="39" t="s">
        <v>113</v>
      </c>
    </row>
    <row r="8" spans="1:10" s="14" customFormat="1" ht="69.75" customHeight="1" x14ac:dyDescent="0.25">
      <c r="A8" s="9"/>
      <c r="B8" s="10"/>
      <c r="C8" s="11"/>
      <c r="D8" s="12"/>
      <c r="E8" s="12"/>
      <c r="F8" s="12"/>
      <c r="G8" s="12"/>
      <c r="H8" s="38" t="s">
        <v>112</v>
      </c>
      <c r="I8" s="39" t="s">
        <v>113</v>
      </c>
    </row>
    <row r="9" spans="1:10" s="14" customFormat="1" ht="69.75" customHeight="1" x14ac:dyDescent="0.25">
      <c r="A9" s="9"/>
      <c r="B9" s="10"/>
      <c r="C9" s="11"/>
      <c r="D9" s="12"/>
      <c r="E9" s="12"/>
      <c r="F9" s="15"/>
      <c r="G9" s="12"/>
      <c r="H9" s="38" t="s">
        <v>112</v>
      </c>
      <c r="I9" s="39" t="s">
        <v>113</v>
      </c>
    </row>
    <row r="10" spans="1:10" s="18" customFormat="1" ht="69.75" customHeight="1" x14ac:dyDescent="0.25">
      <c r="A10" s="16"/>
      <c r="B10" s="17"/>
      <c r="C10" s="11"/>
      <c r="D10" s="12"/>
      <c r="E10" s="12"/>
      <c r="F10" s="12"/>
      <c r="G10" s="12"/>
      <c r="H10" s="38" t="s">
        <v>112</v>
      </c>
      <c r="I10" s="39" t="s">
        <v>113</v>
      </c>
    </row>
    <row r="11" spans="1:10" s="18" customFormat="1" ht="69.75" customHeight="1" x14ac:dyDescent="0.25">
      <c r="A11" s="16"/>
      <c r="B11" s="17"/>
      <c r="C11" s="11"/>
      <c r="D11" s="12"/>
      <c r="E11" s="12"/>
      <c r="F11" s="12"/>
      <c r="G11" s="12"/>
      <c r="H11" s="38" t="s">
        <v>112</v>
      </c>
      <c r="I11" s="39" t="s">
        <v>113</v>
      </c>
    </row>
    <row r="12" spans="1:10" s="18" customFormat="1" ht="69.75" customHeight="1" x14ac:dyDescent="0.25">
      <c r="A12" s="16"/>
      <c r="B12" s="17"/>
      <c r="C12" s="11"/>
      <c r="D12" s="12"/>
      <c r="E12" s="12"/>
      <c r="F12" s="12"/>
      <c r="G12" s="12"/>
      <c r="H12" s="38" t="s">
        <v>112</v>
      </c>
      <c r="I12" s="39" t="s">
        <v>113</v>
      </c>
    </row>
    <row r="13" spans="1:10" s="20" customFormat="1" ht="39.950000000000003" customHeight="1" x14ac:dyDescent="0.25">
      <c r="A13" s="19"/>
      <c r="B13" s="19"/>
      <c r="C13" s="19"/>
      <c r="D13" s="19"/>
      <c r="E13" s="19"/>
      <c r="F13" s="114" t="s">
        <v>77</v>
      </c>
      <c r="G13" s="114"/>
      <c r="H13" s="48" t="s">
        <v>114</v>
      </c>
      <c r="I13" s="49" t="s">
        <v>114</v>
      </c>
    </row>
    <row r="14" spans="1:10" s="2" customFormat="1" ht="39.950000000000003" customHeight="1" x14ac:dyDescent="0.25">
      <c r="A14" s="123" t="s">
        <v>78</v>
      </c>
      <c r="B14" s="123"/>
      <c r="C14" s="123"/>
      <c r="D14" s="123"/>
      <c r="E14" s="123"/>
      <c r="F14" s="123"/>
      <c r="G14" s="123"/>
      <c r="H14" s="123"/>
    </row>
    <row r="15" spans="1:10" ht="120" customHeight="1" x14ac:dyDescent="0.25">
      <c r="A15" s="124" t="s">
        <v>79</v>
      </c>
      <c r="B15" s="124"/>
      <c r="C15" s="124"/>
      <c r="D15" s="3" t="s">
        <v>80</v>
      </c>
      <c r="E15" s="3" t="s">
        <v>81</v>
      </c>
      <c r="F15" s="3" t="s">
        <v>82</v>
      </c>
      <c r="G15" s="3" t="s">
        <v>83</v>
      </c>
      <c r="H15" s="3" t="s">
        <v>84</v>
      </c>
    </row>
    <row r="16" spans="1:10" s="20" customFormat="1" ht="39.950000000000003" customHeight="1" x14ac:dyDescent="0.25">
      <c r="A16" s="125"/>
      <c r="B16" s="125"/>
      <c r="C16" s="125"/>
      <c r="D16" s="11"/>
      <c r="E16" s="40" t="s">
        <v>115</v>
      </c>
      <c r="F16" s="41" t="s">
        <v>116</v>
      </c>
      <c r="G16" s="12"/>
      <c r="H16" s="40" t="s">
        <v>117</v>
      </c>
    </row>
    <row r="17" spans="1:8" s="20" customFormat="1" ht="39.950000000000003" customHeight="1" x14ac:dyDescent="0.25">
      <c r="A17" s="125"/>
      <c r="B17" s="125"/>
      <c r="C17" s="125"/>
      <c r="D17" s="11"/>
      <c r="E17" s="40" t="s">
        <v>115</v>
      </c>
      <c r="F17" s="41" t="s">
        <v>116</v>
      </c>
      <c r="G17" s="12"/>
      <c r="H17" s="40" t="s">
        <v>117</v>
      </c>
    </row>
    <row r="18" spans="1:8" s="20" customFormat="1" ht="39.950000000000003" customHeight="1" x14ac:dyDescent="0.25">
      <c r="A18" s="125"/>
      <c r="B18" s="125"/>
      <c r="C18" s="125"/>
      <c r="D18" s="11"/>
      <c r="E18" s="11"/>
      <c r="F18" s="114" t="s">
        <v>87</v>
      </c>
      <c r="G18" s="114"/>
      <c r="H18" s="48" t="s">
        <v>114</v>
      </c>
    </row>
    <row r="19" spans="1:8" ht="39.950000000000003" customHeight="1" x14ac:dyDescent="0.25">
      <c r="A19" s="123" t="s">
        <v>88</v>
      </c>
      <c r="B19" s="123"/>
      <c r="C19" s="123"/>
      <c r="D19" s="123"/>
      <c r="E19" s="123"/>
      <c r="F19" s="123"/>
      <c r="G19" s="123"/>
      <c r="H19" s="123"/>
    </row>
    <row r="20" spans="1:8" ht="102" x14ac:dyDescent="0.25">
      <c r="A20" s="126" t="s">
        <v>0</v>
      </c>
      <c r="B20" s="127"/>
      <c r="C20" s="3" t="s">
        <v>89</v>
      </c>
      <c r="D20" s="3" t="s">
        <v>90</v>
      </c>
      <c r="E20" s="3" t="s">
        <v>91</v>
      </c>
      <c r="F20" s="3" t="s">
        <v>92</v>
      </c>
      <c r="G20" s="3" t="s">
        <v>93</v>
      </c>
      <c r="H20" s="3" t="s">
        <v>94</v>
      </c>
    </row>
    <row r="21" spans="1:8" s="20" customFormat="1" ht="39.950000000000003" customHeight="1" x14ac:dyDescent="0.25">
      <c r="A21" s="121" t="s">
        <v>11</v>
      </c>
      <c r="B21" s="122"/>
      <c r="C21" s="11"/>
      <c r="D21" s="40" t="s">
        <v>118</v>
      </c>
      <c r="E21" s="40" t="s">
        <v>119</v>
      </c>
      <c r="F21" s="40" t="s">
        <v>120</v>
      </c>
      <c r="G21" s="12"/>
      <c r="H21" s="40" t="s">
        <v>121</v>
      </c>
    </row>
    <row r="22" spans="1:8" s="20" customFormat="1" ht="39.950000000000003" customHeight="1" x14ac:dyDescent="0.25">
      <c r="A22" s="121" t="s">
        <v>95</v>
      </c>
      <c r="B22" s="122"/>
      <c r="C22" s="11"/>
      <c r="D22" s="40" t="s">
        <v>118</v>
      </c>
      <c r="E22" s="40" t="s">
        <v>119</v>
      </c>
      <c r="F22" s="40" t="s">
        <v>120</v>
      </c>
      <c r="G22" s="12"/>
      <c r="H22" s="40" t="s">
        <v>121</v>
      </c>
    </row>
    <row r="23" spans="1:8" s="20" customFormat="1" ht="39.950000000000003" customHeight="1" x14ac:dyDescent="0.25">
      <c r="A23" s="121" t="s">
        <v>12</v>
      </c>
      <c r="B23" s="122"/>
      <c r="C23" s="11"/>
      <c r="D23" s="40" t="s">
        <v>118</v>
      </c>
      <c r="E23" s="40" t="s">
        <v>119</v>
      </c>
      <c r="F23" s="40" t="s">
        <v>120</v>
      </c>
      <c r="G23" s="12"/>
      <c r="H23" s="40" t="s">
        <v>121</v>
      </c>
    </row>
    <row r="24" spans="1:8" s="20" customFormat="1" ht="39.950000000000003" customHeight="1" x14ac:dyDescent="0.25">
      <c r="A24" s="121" t="s">
        <v>96</v>
      </c>
      <c r="B24" s="122"/>
      <c r="C24" s="11"/>
      <c r="D24" s="40" t="s">
        <v>118</v>
      </c>
      <c r="E24" s="40" t="s">
        <v>119</v>
      </c>
      <c r="F24" s="40" t="s">
        <v>120</v>
      </c>
      <c r="G24" s="12"/>
      <c r="H24" s="40" t="s">
        <v>121</v>
      </c>
    </row>
    <row r="25" spans="1:8" s="20" customFormat="1" ht="39.950000000000003" customHeight="1" x14ac:dyDescent="0.25">
      <c r="A25" s="125"/>
      <c r="B25" s="125"/>
      <c r="C25" s="125"/>
      <c r="D25" s="11"/>
      <c r="E25" s="11"/>
      <c r="F25" s="114" t="s">
        <v>97</v>
      </c>
      <c r="G25" s="114"/>
      <c r="H25" s="48" t="s">
        <v>114</v>
      </c>
    </row>
    <row r="27" spans="1:8" ht="39.950000000000003" customHeight="1" x14ac:dyDescent="0.25">
      <c r="D27" s="120" t="s">
        <v>98</v>
      </c>
      <c r="E27" s="120"/>
      <c r="F27" s="120"/>
      <c r="G27" s="120"/>
      <c r="H27" s="22"/>
    </row>
    <row r="30" spans="1:8" ht="25.5" x14ac:dyDescent="0.25">
      <c r="A30" s="123" t="s">
        <v>99</v>
      </c>
      <c r="B30" s="123"/>
      <c r="C30" s="123"/>
      <c r="D30" s="123"/>
      <c r="E30" s="123"/>
      <c r="F30" s="123"/>
      <c r="G30" s="123"/>
      <c r="H30" s="123"/>
    </row>
    <row r="31" spans="1:8" ht="105" customHeight="1" x14ac:dyDescent="0.25">
      <c r="A31" s="126" t="s">
        <v>100</v>
      </c>
      <c r="B31" s="127"/>
      <c r="C31" s="3" t="s">
        <v>89</v>
      </c>
      <c r="D31" s="3" t="s">
        <v>90</v>
      </c>
      <c r="E31" s="3" t="s">
        <v>91</v>
      </c>
      <c r="F31" s="3" t="s">
        <v>101</v>
      </c>
      <c r="G31" s="126" t="s">
        <v>102</v>
      </c>
      <c r="H31" s="127"/>
    </row>
    <row r="32" spans="1:8" s="20" customFormat="1" ht="39.950000000000003" customHeight="1" x14ac:dyDescent="0.25">
      <c r="A32" s="121" t="s">
        <v>122</v>
      </c>
      <c r="B32" s="122"/>
      <c r="C32" s="11"/>
      <c r="D32" s="40" t="s">
        <v>118</v>
      </c>
      <c r="E32" s="40" t="s">
        <v>119</v>
      </c>
      <c r="F32" s="12"/>
      <c r="G32" s="131" t="s">
        <v>123</v>
      </c>
      <c r="H32" s="132"/>
    </row>
    <row r="33" spans="1:8" s="20" customFormat="1" ht="39.950000000000003" customHeight="1" x14ac:dyDescent="0.25">
      <c r="A33" s="121" t="s">
        <v>124</v>
      </c>
      <c r="B33" s="122"/>
      <c r="C33" s="11"/>
      <c r="D33" s="40" t="s">
        <v>118</v>
      </c>
      <c r="E33" s="40" t="s">
        <v>119</v>
      </c>
      <c r="F33" s="23"/>
      <c r="G33" s="131" t="s">
        <v>123</v>
      </c>
      <c r="H33" s="132"/>
    </row>
    <row r="34" spans="1:8" s="20" customFormat="1" ht="39.950000000000003" customHeight="1" x14ac:dyDescent="0.25">
      <c r="A34" s="125"/>
      <c r="B34" s="125"/>
      <c r="C34" s="125"/>
      <c r="D34" s="11"/>
      <c r="E34" s="133" t="s">
        <v>105</v>
      </c>
      <c r="F34" s="134"/>
      <c r="G34" s="135" t="s">
        <v>114</v>
      </c>
      <c r="H34" s="136"/>
    </row>
    <row r="35" spans="1:8" s="20" customFormat="1" ht="30" x14ac:dyDescent="0.25">
      <c r="A35" s="24"/>
      <c r="B35" s="24"/>
      <c r="C35" s="24"/>
      <c r="D35" s="30"/>
      <c r="E35" s="30"/>
      <c r="F35" s="31"/>
      <c r="G35" s="31"/>
      <c r="H35" s="28"/>
    </row>
    <row r="36" spans="1:8" s="20" customFormat="1" ht="39.950000000000003" customHeight="1" x14ac:dyDescent="0.25">
      <c r="A36" s="24"/>
      <c r="B36" s="24"/>
      <c r="C36" s="128" t="s">
        <v>106</v>
      </c>
      <c r="D36" s="129"/>
      <c r="E36" s="129"/>
      <c r="F36" s="129"/>
      <c r="G36" s="130"/>
      <c r="H36" s="42"/>
    </row>
    <row r="37" spans="1:8" s="20" customFormat="1" ht="39.950000000000003" customHeight="1" x14ac:dyDescent="0.25">
      <c r="A37" s="24"/>
      <c r="B37" s="24"/>
      <c r="C37" s="24"/>
      <c r="D37" s="30"/>
      <c r="E37" s="30"/>
      <c r="F37" s="31"/>
      <c r="G37" s="31"/>
      <c r="H37" s="28"/>
    </row>
    <row r="38" spans="1:8" s="20" customFormat="1" ht="39.950000000000003" customHeight="1" x14ac:dyDescent="0.25">
      <c r="A38" s="24"/>
      <c r="B38" s="24"/>
      <c r="C38" s="128" t="s">
        <v>125</v>
      </c>
      <c r="D38" s="129"/>
      <c r="E38" s="129"/>
      <c r="F38" s="129"/>
      <c r="G38" s="130"/>
      <c r="H38" s="43" t="s">
        <v>126</v>
      </c>
    </row>
    <row r="39" spans="1:8" s="20" customFormat="1" ht="39.950000000000003" customHeight="1" x14ac:dyDescent="0.25">
      <c r="A39" s="24"/>
      <c r="B39" s="24"/>
      <c r="C39" s="24"/>
      <c r="D39" s="30"/>
      <c r="E39" s="30"/>
      <c r="F39" s="31"/>
      <c r="G39" s="31"/>
      <c r="H39" s="28"/>
    </row>
    <row r="40" spans="1:8" s="20" customFormat="1" ht="39.950000000000003" customHeight="1" x14ac:dyDescent="0.25">
      <c r="A40" s="24"/>
      <c r="B40" s="24"/>
      <c r="C40" s="24"/>
      <c r="D40" s="114" t="s">
        <v>108</v>
      </c>
      <c r="E40" s="114"/>
      <c r="F40" s="114"/>
      <c r="G40" s="114"/>
      <c r="H40" s="47" t="s">
        <v>127</v>
      </c>
    </row>
    <row r="41" spans="1:8" ht="39.950000000000003" customHeight="1" x14ac:dyDescent="0.25"/>
    <row r="42" spans="1:8" ht="39.950000000000003" customHeight="1" x14ac:dyDescent="0.25"/>
  </sheetData>
  <mergeCells count="34">
    <mergeCell ref="C36:G36"/>
    <mergeCell ref="C38:G38"/>
    <mergeCell ref="D40:G40"/>
    <mergeCell ref="A32:B32"/>
    <mergeCell ref="G32:H32"/>
    <mergeCell ref="A33:B33"/>
    <mergeCell ref="G33:H33"/>
    <mergeCell ref="A34:C34"/>
    <mergeCell ref="E34:F34"/>
    <mergeCell ref="G34:H34"/>
    <mergeCell ref="A25:C25"/>
    <mergeCell ref="F25:G25"/>
    <mergeCell ref="D27:G27"/>
    <mergeCell ref="A30:H30"/>
    <mergeCell ref="A31:B31"/>
    <mergeCell ref="G31:H31"/>
    <mergeCell ref="A24:B24"/>
    <mergeCell ref="A14:H14"/>
    <mergeCell ref="A15:C15"/>
    <mergeCell ref="A16:C16"/>
    <mergeCell ref="A17:C17"/>
    <mergeCell ref="A18:C18"/>
    <mergeCell ref="F18:G18"/>
    <mergeCell ref="A19:H19"/>
    <mergeCell ref="A20:B20"/>
    <mergeCell ref="A21:B21"/>
    <mergeCell ref="A22:B22"/>
    <mergeCell ref="A23:B23"/>
    <mergeCell ref="F13:G13"/>
    <mergeCell ref="A1:H1"/>
    <mergeCell ref="A2:H2"/>
    <mergeCell ref="A3:H3"/>
    <mergeCell ref="A4:H4"/>
    <mergeCell ref="A5:H5"/>
  </mergeCells>
  <printOptions horizontalCentered="1" verticalCentered="1"/>
  <pageMargins left="0.19685039370078741" right="0.19685039370078741" top="0.19685039370078741" bottom="0.19685039370078741" header="0" footer="0"/>
  <pageSetup scale="30" fitToHeight="2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showGridLines="0" topLeftCell="A29" zoomScale="40" zoomScaleNormal="40" workbookViewId="0">
      <selection activeCell="H59" sqref="H59"/>
    </sheetView>
  </sheetViews>
  <sheetFormatPr baseColWidth="10" defaultColWidth="45.7109375" defaultRowHeight="18" x14ac:dyDescent="0.25"/>
  <cols>
    <col min="1" max="2" width="45.7109375" style="21"/>
    <col min="3" max="3" width="33.85546875" style="21" customWidth="1"/>
    <col min="4" max="4" width="39.140625" style="33" customWidth="1"/>
    <col min="5" max="5" width="33" style="33" customWidth="1"/>
    <col min="6" max="6" width="50.28515625" style="34" customWidth="1"/>
    <col min="7" max="7" width="35.85546875" style="34" customWidth="1"/>
    <col min="8" max="8" width="52.5703125" style="35" customWidth="1"/>
    <col min="9" max="9" width="17.7109375" style="1" customWidth="1"/>
    <col min="10" max="16384" width="45.7109375" style="1"/>
  </cols>
  <sheetData>
    <row r="1" spans="1:9" ht="60" customHeight="1" x14ac:dyDescent="0.25">
      <c r="A1" s="115" t="s">
        <v>53</v>
      </c>
      <c r="B1" s="116"/>
      <c r="C1" s="116"/>
      <c r="D1" s="116"/>
      <c r="E1" s="116"/>
      <c r="F1" s="116"/>
      <c r="G1" s="116"/>
      <c r="H1" s="117"/>
    </row>
    <row r="2" spans="1:9" ht="30" customHeight="1" x14ac:dyDescent="0.25">
      <c r="A2" s="118"/>
      <c r="B2" s="118"/>
      <c r="C2" s="118"/>
      <c r="D2" s="118"/>
      <c r="E2" s="118"/>
      <c r="F2" s="118"/>
      <c r="G2" s="118"/>
      <c r="H2" s="118"/>
    </row>
    <row r="3" spans="1:9" ht="25.5" x14ac:dyDescent="0.25">
      <c r="A3" s="119" t="s">
        <v>131</v>
      </c>
      <c r="B3" s="119"/>
      <c r="C3" s="119"/>
      <c r="D3" s="119"/>
      <c r="E3" s="119"/>
      <c r="F3" s="119"/>
      <c r="G3" s="119"/>
      <c r="H3" s="119"/>
    </row>
    <row r="4" spans="1:9" ht="25.5" x14ac:dyDescent="0.25">
      <c r="A4" s="119" t="s">
        <v>54</v>
      </c>
      <c r="B4" s="119"/>
      <c r="C4" s="119"/>
      <c r="D4" s="119"/>
      <c r="E4" s="119"/>
      <c r="F4" s="119"/>
      <c r="G4" s="119"/>
      <c r="H4" s="119"/>
    </row>
    <row r="5" spans="1:9" s="2" customFormat="1" ht="39.950000000000003" customHeight="1" x14ac:dyDescent="0.25">
      <c r="A5" s="120" t="s">
        <v>55</v>
      </c>
      <c r="B5" s="120"/>
      <c r="C5" s="120"/>
      <c r="D5" s="120"/>
      <c r="E5" s="120"/>
      <c r="F5" s="120"/>
      <c r="G5" s="120"/>
      <c r="H5" s="120"/>
    </row>
    <row r="6" spans="1:9" s="8" customFormat="1" ht="119.25" customHeight="1" x14ac:dyDescent="0.25">
      <c r="A6" s="103" t="s">
        <v>56</v>
      </c>
      <c r="B6" s="103" t="s">
        <v>57</v>
      </c>
      <c r="C6" s="104" t="s">
        <v>58</v>
      </c>
      <c r="D6" s="105" t="s">
        <v>59</v>
      </c>
      <c r="E6" s="105" t="s">
        <v>60</v>
      </c>
      <c r="F6" s="106" t="s">
        <v>61</v>
      </c>
      <c r="G6" s="105" t="s">
        <v>62</v>
      </c>
      <c r="H6" s="107" t="s">
        <v>63</v>
      </c>
      <c r="I6" s="7" t="s">
        <v>64</v>
      </c>
    </row>
    <row r="7" spans="1:9" s="14" customFormat="1" ht="39.950000000000003" customHeight="1" x14ac:dyDescent="0.25">
      <c r="A7" s="9" t="s">
        <v>65</v>
      </c>
      <c r="B7" s="10" t="s">
        <v>66</v>
      </c>
      <c r="C7" s="11">
        <v>75000</v>
      </c>
      <c r="D7" s="12">
        <v>50000</v>
      </c>
      <c r="E7" s="12" t="s">
        <v>67</v>
      </c>
      <c r="F7" s="12">
        <v>5</v>
      </c>
      <c r="G7" s="12" t="s">
        <v>67</v>
      </c>
      <c r="H7" s="11">
        <f>+(F7*C7)/D7</f>
        <v>7.5</v>
      </c>
      <c r="I7" s="13">
        <f>H7/$H$13</f>
        <v>7.7527393012197646E-2</v>
      </c>
    </row>
    <row r="8" spans="1:9" s="14" customFormat="1" ht="39.950000000000003" customHeight="1" x14ac:dyDescent="0.25">
      <c r="A8" s="9" t="s">
        <v>68</v>
      </c>
      <c r="B8" s="10" t="s">
        <v>66</v>
      </c>
      <c r="C8" s="11">
        <v>88000</v>
      </c>
      <c r="D8" s="12">
        <v>50000</v>
      </c>
      <c r="E8" s="12" t="s">
        <v>67</v>
      </c>
      <c r="F8" s="12">
        <v>4</v>
      </c>
      <c r="G8" s="12" t="s">
        <v>67</v>
      </c>
      <c r="H8" s="11">
        <f t="shared" ref="H8:H12" si="0">+(F8*C8)/D8</f>
        <v>7.04</v>
      </c>
      <c r="I8" s="13">
        <f t="shared" ref="I8:I12" si="1">H8/$H$13</f>
        <v>7.2772379574116197E-2</v>
      </c>
    </row>
    <row r="9" spans="1:9" s="14" customFormat="1" ht="39.950000000000003" customHeight="1" x14ac:dyDescent="0.25">
      <c r="A9" s="9" t="s">
        <v>69</v>
      </c>
      <c r="B9" s="10" t="s">
        <v>70</v>
      </c>
      <c r="C9" s="11">
        <f>220*30</f>
        <v>6600</v>
      </c>
      <c r="D9" s="12">
        <v>30</v>
      </c>
      <c r="E9" s="12" t="s">
        <v>71</v>
      </c>
      <c r="F9" s="15">
        <v>0.2</v>
      </c>
      <c r="G9" s="12" t="s">
        <v>71</v>
      </c>
      <c r="H9" s="11">
        <f t="shared" si="0"/>
        <v>44</v>
      </c>
      <c r="I9" s="13">
        <f t="shared" si="1"/>
        <v>0.45482737233822618</v>
      </c>
    </row>
    <row r="10" spans="1:9" s="18" customFormat="1" ht="39.950000000000003" customHeight="1" x14ac:dyDescent="0.25">
      <c r="A10" s="16" t="s">
        <v>72</v>
      </c>
      <c r="B10" s="17" t="s">
        <v>73</v>
      </c>
      <c r="C10" s="11">
        <v>15000</v>
      </c>
      <c r="D10" s="12">
        <v>25000</v>
      </c>
      <c r="E10" s="12" t="s">
        <v>67</v>
      </c>
      <c r="F10" s="12">
        <v>4</v>
      </c>
      <c r="G10" s="12" t="s">
        <v>67</v>
      </c>
      <c r="H10" s="11">
        <f t="shared" si="0"/>
        <v>2.4</v>
      </c>
      <c r="I10" s="13">
        <f t="shared" si="1"/>
        <v>2.4808765763903246E-2</v>
      </c>
    </row>
    <row r="11" spans="1:9" s="18" customFormat="1" ht="39.950000000000003" customHeight="1" x14ac:dyDescent="0.25">
      <c r="A11" s="16" t="s">
        <v>74</v>
      </c>
      <c r="B11" s="17" t="s">
        <v>73</v>
      </c>
      <c r="C11" s="11">
        <v>75000</v>
      </c>
      <c r="D11" s="12">
        <v>15000</v>
      </c>
      <c r="E11" s="12" t="s">
        <v>67</v>
      </c>
      <c r="F11" s="12">
        <v>5</v>
      </c>
      <c r="G11" s="12" t="s">
        <v>67</v>
      </c>
      <c r="H11" s="11">
        <f t="shared" si="0"/>
        <v>25</v>
      </c>
      <c r="I11" s="13">
        <f t="shared" si="1"/>
        <v>0.25842464337399218</v>
      </c>
    </row>
    <row r="12" spans="1:9" s="18" customFormat="1" ht="39.950000000000003" customHeight="1" x14ac:dyDescent="0.25">
      <c r="A12" s="16" t="s">
        <v>75</v>
      </c>
      <c r="B12" s="17" t="s">
        <v>76</v>
      </c>
      <c r="C12" s="11">
        <v>5400</v>
      </c>
      <c r="D12" s="12">
        <v>500</v>
      </c>
      <c r="E12" s="12" t="s">
        <v>67</v>
      </c>
      <c r="F12" s="12">
        <v>1</v>
      </c>
      <c r="G12" s="12" t="s">
        <v>67</v>
      </c>
      <c r="H12" s="11">
        <f t="shared" si="0"/>
        <v>10.8</v>
      </c>
      <c r="I12" s="13">
        <f t="shared" si="1"/>
        <v>0.11163944593756461</v>
      </c>
    </row>
    <row r="13" spans="1:9" s="20" customFormat="1" ht="39.950000000000003" customHeight="1" x14ac:dyDescent="0.25">
      <c r="A13" s="19"/>
      <c r="B13" s="19"/>
      <c r="C13" s="19"/>
      <c r="D13" s="19"/>
      <c r="E13" s="19"/>
      <c r="F13" s="114" t="s">
        <v>77</v>
      </c>
      <c r="G13" s="114"/>
      <c r="H13" s="44">
        <f>SUM(H7:H12)</f>
        <v>96.74</v>
      </c>
      <c r="I13" s="45">
        <f>SUM(I7:I12)</f>
        <v>1</v>
      </c>
    </row>
    <row r="14" spans="1:9" s="2" customFormat="1" ht="39.950000000000003" customHeight="1" x14ac:dyDescent="0.25">
      <c r="A14" s="123" t="s">
        <v>78</v>
      </c>
      <c r="B14" s="123"/>
      <c r="C14" s="123"/>
      <c r="D14" s="123"/>
      <c r="E14" s="123"/>
      <c r="F14" s="123"/>
      <c r="G14" s="123"/>
      <c r="H14" s="123"/>
    </row>
    <row r="15" spans="1:9" ht="120" customHeight="1" x14ac:dyDescent="0.25">
      <c r="A15" s="137" t="s">
        <v>79</v>
      </c>
      <c r="B15" s="137"/>
      <c r="C15" s="137"/>
      <c r="D15" s="103" t="s">
        <v>80</v>
      </c>
      <c r="E15" s="103" t="s">
        <v>81</v>
      </c>
      <c r="F15" s="103" t="s">
        <v>82</v>
      </c>
      <c r="G15" s="103" t="s">
        <v>83</v>
      </c>
      <c r="H15" s="103" t="s">
        <v>84</v>
      </c>
    </row>
    <row r="16" spans="1:9" s="20" customFormat="1" ht="39.950000000000003" customHeight="1" x14ac:dyDescent="0.25">
      <c r="A16" s="125" t="s">
        <v>85</v>
      </c>
      <c r="B16" s="125"/>
      <c r="C16" s="125"/>
      <c r="D16" s="11">
        <v>15000</v>
      </c>
      <c r="E16" s="11">
        <f>+D16/8</f>
        <v>1875</v>
      </c>
      <c r="F16" s="11">
        <f>+E16/60</f>
        <v>31.25</v>
      </c>
      <c r="G16" s="12">
        <v>1</v>
      </c>
      <c r="H16" s="11">
        <f>+F16*G16</f>
        <v>31.25</v>
      </c>
    </row>
    <row r="17" spans="1:8" s="20" customFormat="1" ht="39.950000000000003" customHeight="1" x14ac:dyDescent="0.25">
      <c r="A17" s="125" t="s">
        <v>86</v>
      </c>
      <c r="B17" s="125"/>
      <c r="C17" s="125"/>
      <c r="D17" s="11">
        <v>7000</v>
      </c>
      <c r="E17" s="11">
        <f>+D17/8</f>
        <v>875</v>
      </c>
      <c r="F17" s="11">
        <f t="shared" ref="F17" si="2">+E17/60</f>
        <v>14.583333333333334</v>
      </c>
      <c r="G17" s="12">
        <v>1</v>
      </c>
      <c r="H17" s="11">
        <f>+F17*G17</f>
        <v>14.583333333333334</v>
      </c>
    </row>
    <row r="18" spans="1:8" s="20" customFormat="1" ht="39.950000000000003" customHeight="1" x14ac:dyDescent="0.25">
      <c r="A18" s="125"/>
      <c r="B18" s="125"/>
      <c r="C18" s="125"/>
      <c r="D18" s="11"/>
      <c r="E18" s="11"/>
      <c r="F18" s="114" t="s">
        <v>87</v>
      </c>
      <c r="G18" s="114"/>
      <c r="H18" s="44">
        <f>+H16+H17</f>
        <v>45.833333333333336</v>
      </c>
    </row>
    <row r="19" spans="1:8" ht="39.950000000000003" customHeight="1" x14ac:dyDescent="0.25">
      <c r="A19" s="123" t="s">
        <v>88</v>
      </c>
      <c r="B19" s="123"/>
      <c r="C19" s="123"/>
      <c r="D19" s="123"/>
      <c r="E19" s="123"/>
      <c r="F19" s="123"/>
      <c r="G19" s="123"/>
      <c r="H19" s="123"/>
    </row>
    <row r="20" spans="1:8" ht="102" x14ac:dyDescent="0.25">
      <c r="A20" s="138" t="s">
        <v>0</v>
      </c>
      <c r="B20" s="139"/>
      <c r="C20" s="103" t="s">
        <v>89</v>
      </c>
      <c r="D20" s="103" t="s">
        <v>90</v>
      </c>
      <c r="E20" s="103" t="s">
        <v>91</v>
      </c>
      <c r="F20" s="103" t="s">
        <v>92</v>
      </c>
      <c r="G20" s="103" t="s">
        <v>93</v>
      </c>
      <c r="H20" s="103" t="s">
        <v>94</v>
      </c>
    </row>
    <row r="21" spans="1:8" s="20" customFormat="1" ht="39.950000000000003" customHeight="1" x14ac:dyDescent="0.25">
      <c r="A21" s="121" t="s">
        <v>11</v>
      </c>
      <c r="B21" s="122"/>
      <c r="C21" s="11">
        <v>30000</v>
      </c>
      <c r="D21" s="11">
        <f>+C21/30</f>
        <v>1000</v>
      </c>
      <c r="E21" s="11">
        <f>+D21/8</f>
        <v>125</v>
      </c>
      <c r="F21" s="11">
        <f>+E21/60</f>
        <v>2.0833333333333335</v>
      </c>
      <c r="G21" s="12">
        <v>1</v>
      </c>
      <c r="H21" s="11">
        <f>+F21*G21</f>
        <v>2.0833333333333335</v>
      </c>
    </row>
    <row r="22" spans="1:8" s="20" customFormat="1" ht="39.950000000000003" customHeight="1" x14ac:dyDescent="0.25">
      <c r="A22" s="121" t="s">
        <v>95</v>
      </c>
      <c r="B22" s="122"/>
      <c r="C22" s="11">
        <v>15000</v>
      </c>
      <c r="D22" s="11">
        <f t="shared" ref="D22:D24" si="3">+C22/30</f>
        <v>500</v>
      </c>
      <c r="E22" s="11">
        <f t="shared" ref="E22:E24" si="4">+D22/8</f>
        <v>62.5</v>
      </c>
      <c r="F22" s="11">
        <f t="shared" ref="F22:F24" si="5">+E22/60</f>
        <v>1.0416666666666667</v>
      </c>
      <c r="G22" s="12">
        <v>1</v>
      </c>
      <c r="H22" s="11">
        <f>+F22*G22</f>
        <v>1.0416666666666667</v>
      </c>
    </row>
    <row r="23" spans="1:8" s="20" customFormat="1" ht="39.950000000000003" customHeight="1" x14ac:dyDescent="0.25">
      <c r="A23" s="121" t="s">
        <v>12</v>
      </c>
      <c r="B23" s="122"/>
      <c r="C23" s="11">
        <v>9000</v>
      </c>
      <c r="D23" s="11">
        <f t="shared" si="3"/>
        <v>300</v>
      </c>
      <c r="E23" s="11">
        <f t="shared" si="4"/>
        <v>37.5</v>
      </c>
      <c r="F23" s="11">
        <f t="shared" si="5"/>
        <v>0.625</v>
      </c>
      <c r="G23" s="12">
        <v>1</v>
      </c>
      <c r="H23" s="11">
        <f>+F23*G23</f>
        <v>0.625</v>
      </c>
    </row>
    <row r="24" spans="1:8" s="20" customFormat="1" ht="39.950000000000003" customHeight="1" x14ac:dyDescent="0.25">
      <c r="A24" s="121" t="s">
        <v>96</v>
      </c>
      <c r="B24" s="122"/>
      <c r="C24" s="11">
        <v>450000</v>
      </c>
      <c r="D24" s="11">
        <f t="shared" si="3"/>
        <v>15000</v>
      </c>
      <c r="E24" s="11">
        <f t="shared" si="4"/>
        <v>1875</v>
      </c>
      <c r="F24" s="11">
        <f t="shared" si="5"/>
        <v>31.25</v>
      </c>
      <c r="G24" s="12">
        <v>1</v>
      </c>
      <c r="H24" s="11">
        <f>+F24*G24</f>
        <v>31.25</v>
      </c>
    </row>
    <row r="25" spans="1:8" s="20" customFormat="1" ht="39.950000000000003" customHeight="1" x14ac:dyDescent="0.25">
      <c r="A25" s="125"/>
      <c r="B25" s="125"/>
      <c r="C25" s="125"/>
      <c r="D25" s="11"/>
      <c r="E25" s="11"/>
      <c r="F25" s="114" t="s">
        <v>97</v>
      </c>
      <c r="G25" s="114"/>
      <c r="H25" s="44">
        <f>SUM(H21:H24)</f>
        <v>35</v>
      </c>
    </row>
    <row r="27" spans="1:8" ht="39.950000000000003" customHeight="1" x14ac:dyDescent="0.25">
      <c r="D27" s="120" t="s">
        <v>98</v>
      </c>
      <c r="E27" s="120"/>
      <c r="F27" s="120"/>
      <c r="G27" s="120"/>
      <c r="H27" s="22">
        <f>+H13+H18+H25</f>
        <v>177.57333333333332</v>
      </c>
    </row>
    <row r="30" spans="1:8" ht="25.5" x14ac:dyDescent="0.25">
      <c r="A30" s="123" t="s">
        <v>99</v>
      </c>
      <c r="B30" s="123"/>
      <c r="C30" s="123"/>
      <c r="D30" s="123"/>
      <c r="E30" s="123"/>
      <c r="F30" s="123"/>
      <c r="G30" s="123"/>
      <c r="H30" s="123"/>
    </row>
    <row r="31" spans="1:8" ht="105" customHeight="1" x14ac:dyDescent="0.25">
      <c r="A31" s="138" t="s">
        <v>100</v>
      </c>
      <c r="B31" s="139"/>
      <c r="C31" s="103" t="s">
        <v>89</v>
      </c>
      <c r="D31" s="103" t="s">
        <v>90</v>
      </c>
      <c r="E31" s="103" t="s">
        <v>91</v>
      </c>
      <c r="F31" s="103" t="s">
        <v>101</v>
      </c>
      <c r="G31" s="138" t="s">
        <v>102</v>
      </c>
      <c r="H31" s="139"/>
    </row>
    <row r="32" spans="1:8" s="20" customFormat="1" ht="39.950000000000003" customHeight="1" x14ac:dyDescent="0.25">
      <c r="A32" s="121" t="s">
        <v>103</v>
      </c>
      <c r="B32" s="122"/>
      <c r="C32" s="11">
        <v>50000</v>
      </c>
      <c r="D32" s="11">
        <f>+C32/30</f>
        <v>1666.6666666666667</v>
      </c>
      <c r="E32" s="11">
        <f>+D32/8</f>
        <v>208.33333333333334</v>
      </c>
      <c r="F32" s="12">
        <v>500</v>
      </c>
      <c r="G32" s="140">
        <f>+(1*E32)/F32</f>
        <v>0.41666666666666669</v>
      </c>
      <c r="H32" s="141"/>
    </row>
    <row r="33" spans="1:8" s="20" customFormat="1" ht="39.950000000000003" customHeight="1" x14ac:dyDescent="0.25">
      <c r="A33" s="121" t="s">
        <v>104</v>
      </c>
      <c r="B33" s="122"/>
      <c r="C33" s="11">
        <v>190000</v>
      </c>
      <c r="D33" s="11">
        <f t="shared" ref="D33" si="6">+C33/30</f>
        <v>6333.333333333333</v>
      </c>
      <c r="E33" s="11">
        <f t="shared" ref="E33" si="7">+D33/8</f>
        <v>791.66666666666663</v>
      </c>
      <c r="F33" s="23">
        <v>500</v>
      </c>
      <c r="G33" s="140">
        <f>+(1*E33)/F32</f>
        <v>1.5833333333333333</v>
      </c>
      <c r="H33" s="141"/>
    </row>
    <row r="34" spans="1:8" s="20" customFormat="1" ht="39.950000000000003" customHeight="1" x14ac:dyDescent="0.25">
      <c r="A34" s="125"/>
      <c r="B34" s="125"/>
      <c r="C34" s="125"/>
      <c r="D34" s="11"/>
      <c r="E34" s="133" t="s">
        <v>105</v>
      </c>
      <c r="F34" s="134"/>
      <c r="G34" s="142">
        <f>+G32+G33</f>
        <v>2</v>
      </c>
      <c r="H34" s="143"/>
    </row>
    <row r="35" spans="1:8" s="20" customFormat="1" ht="30" x14ac:dyDescent="0.25">
      <c r="A35" s="24"/>
      <c r="B35" s="24"/>
      <c r="C35" s="25"/>
      <c r="D35" s="26"/>
      <c r="E35" s="26"/>
      <c r="F35" s="27"/>
      <c r="G35" s="27"/>
      <c r="H35" s="28"/>
    </row>
    <row r="36" spans="1:8" s="20" customFormat="1" ht="39.950000000000003" customHeight="1" x14ac:dyDescent="0.25">
      <c r="A36" s="24"/>
      <c r="B36" s="24"/>
      <c r="C36" s="128" t="s">
        <v>106</v>
      </c>
      <c r="D36" s="129"/>
      <c r="E36" s="129"/>
      <c r="F36" s="129"/>
      <c r="G36" s="130"/>
      <c r="H36" s="29">
        <f>+H27+G34</f>
        <v>179.57333333333332</v>
      </c>
    </row>
    <row r="37" spans="1:8" s="20" customFormat="1" ht="39.950000000000003" customHeight="1" x14ac:dyDescent="0.25">
      <c r="A37" s="24"/>
      <c r="B37" s="24"/>
      <c r="C37" s="24"/>
      <c r="D37" s="30"/>
      <c r="E37" s="30"/>
      <c r="F37" s="31"/>
      <c r="G37" s="31"/>
      <c r="H37" s="28"/>
    </row>
    <row r="38" spans="1:8" s="20" customFormat="1" ht="39.950000000000003" customHeight="1" x14ac:dyDescent="0.25">
      <c r="A38" s="24"/>
      <c r="B38" s="24"/>
      <c r="C38" s="128" t="s">
        <v>107</v>
      </c>
      <c r="D38" s="129"/>
      <c r="E38" s="129"/>
      <c r="F38" s="129"/>
      <c r="G38" s="130"/>
      <c r="H38" s="32">
        <v>0.45</v>
      </c>
    </row>
    <row r="39" spans="1:8" s="20" customFormat="1" ht="39.950000000000003" customHeight="1" x14ac:dyDescent="0.25">
      <c r="A39" s="24"/>
      <c r="B39" s="24"/>
      <c r="C39" s="24"/>
      <c r="D39" s="30"/>
      <c r="E39" s="30"/>
      <c r="F39" s="31"/>
      <c r="G39" s="31"/>
      <c r="H39" s="28"/>
    </row>
    <row r="40" spans="1:8" s="20" customFormat="1" ht="39.950000000000003" customHeight="1" x14ac:dyDescent="0.25">
      <c r="A40" s="24"/>
      <c r="B40" s="24"/>
      <c r="C40" s="24"/>
      <c r="D40" s="114" t="s">
        <v>108</v>
      </c>
      <c r="E40" s="114"/>
      <c r="F40" s="114"/>
      <c r="G40" s="114"/>
      <c r="H40" s="46">
        <f>+H36/(100%-$H$38)</f>
        <v>326.49696969696964</v>
      </c>
    </row>
    <row r="41" spans="1:8" ht="39.950000000000003" customHeight="1" x14ac:dyDescent="0.25"/>
    <row r="42" spans="1:8" ht="39.950000000000003" customHeight="1" x14ac:dyDescent="0.25">
      <c r="H42" s="36"/>
    </row>
  </sheetData>
  <mergeCells count="34">
    <mergeCell ref="C36:G36"/>
    <mergeCell ref="C38:G38"/>
    <mergeCell ref="D40:G40"/>
    <mergeCell ref="A32:B32"/>
    <mergeCell ref="G32:H32"/>
    <mergeCell ref="A33:B33"/>
    <mergeCell ref="G33:H33"/>
    <mergeCell ref="A34:C34"/>
    <mergeCell ref="E34:F34"/>
    <mergeCell ref="G34:H34"/>
    <mergeCell ref="A25:C25"/>
    <mergeCell ref="F25:G25"/>
    <mergeCell ref="D27:G27"/>
    <mergeCell ref="A30:H30"/>
    <mergeCell ref="A31:B31"/>
    <mergeCell ref="G31:H31"/>
    <mergeCell ref="A24:B24"/>
    <mergeCell ref="A14:H14"/>
    <mergeCell ref="A15:C15"/>
    <mergeCell ref="A16:C16"/>
    <mergeCell ref="A17:C17"/>
    <mergeCell ref="A18:C18"/>
    <mergeCell ref="F18:G18"/>
    <mergeCell ref="A19:H19"/>
    <mergeCell ref="A20:B20"/>
    <mergeCell ref="A21:B21"/>
    <mergeCell ref="A22:B22"/>
    <mergeCell ref="A23:B23"/>
    <mergeCell ref="F13:G13"/>
    <mergeCell ref="A1:H1"/>
    <mergeCell ref="A2:H2"/>
    <mergeCell ref="A3:H3"/>
    <mergeCell ref="A4:H4"/>
    <mergeCell ref="A5:H5"/>
  </mergeCells>
  <printOptions horizontalCentered="1" verticalCentered="1"/>
  <pageMargins left="0.39370078740157483" right="0.39370078740157483" top="0.39370078740157483" bottom="0.39370078740157483" header="0" footer="0"/>
  <pageSetup scale="30" fitToHeight="2" orientation="landscape" horizontalDpi="360" verticalDpi="36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Presupuesto Consolidado</vt:lpstr>
      <vt:lpstr>Ficha de Costos</vt:lpstr>
      <vt:lpstr>Ficha de Costos Ejemplo</vt:lpstr>
      <vt:lpstr>'Ficha de Costos'!Área_de_impresión</vt:lpstr>
      <vt:lpstr>'Ficha de Costos Ejemplo'!Área_de_impresión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Yeimy Carolina Tascon Aristizabal</cp:lastModifiedBy>
  <cp:lastPrinted>2022-06-21T13:46:57Z</cp:lastPrinted>
  <dcterms:created xsi:type="dcterms:W3CDTF">2009-11-04T14:12:44Z</dcterms:created>
  <dcterms:modified xsi:type="dcterms:W3CDTF">2022-06-21T14:36:18Z</dcterms:modified>
</cp:coreProperties>
</file>