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7.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hruiz\OneDrive - CAMARA DE COMERCIO DE CALI\HERRAMIENTAS 2025 IDEA Y EMPRENDE\TALLER TRANF METOD CAMARA\"/>
    </mc:Choice>
  </mc:AlternateContent>
  <bookViews>
    <workbookView showSheetTabs="0" xWindow="0" yWindow="0" windowWidth="28800" windowHeight="18000" firstSheet="1"/>
  </bookViews>
  <sheets>
    <sheet name="INDICE" sheetId="25" r:id="rId1"/>
    <sheet name="INDICE PLAN FINANCIERO" sheetId="27" r:id="rId2"/>
    <sheet name="LOS COSTOS DE MI EMPRESA " sheetId="8" r:id="rId3"/>
    <sheet name="COMERCIO" sheetId="9" r:id="rId4"/>
    <sheet name="INDUSTRIA Y SERVICIOS" sheetId="5" r:id="rId5"/>
    <sheet name="ANALIS DE LOS COSTOS" sheetId="28" r:id="rId6"/>
    <sheet name="PROYECTO DE INVERSION" sheetId="6" r:id="rId7"/>
    <sheet name="INDICE MODELO DE NEGOCIO" sheetId="26" r:id="rId8"/>
    <sheet name="BANCO DE IA" sheetId="29" r:id="rId9"/>
    <sheet name="MAPA" sheetId="11" r:id="rId10"/>
    <sheet name="NIVEL 1" sheetId="12" r:id="rId11"/>
    <sheet name="NIVEL 2" sheetId="13" r:id="rId12"/>
    <sheet name="NIVEL 3" sheetId="14" r:id="rId13"/>
    <sheet name="NIVEL 4" sheetId="15" r:id="rId14"/>
    <sheet name="NIVEL 5" sheetId="16" r:id="rId15"/>
    <sheet name="NIVEL 6" sheetId="18" r:id="rId16"/>
    <sheet name="NIVEL 7" sheetId="19" r:id="rId17"/>
    <sheet name="NIVEL 8" sheetId="20" r:id="rId18"/>
    <sheet name="NIVEL 9" sheetId="21" r:id="rId19"/>
    <sheet name="NIVEL 10" sheetId="22" r:id="rId20"/>
    <sheet name="MODELO DE NEGOCIO" sheetId="23" r:id="rId21"/>
    <sheet name="RESUMEN EJECUTIVO" sheetId="24" r:id="rId22"/>
    <sheet name="Hoja1" sheetId="7" state="hidden" r:id="rId23"/>
  </sheets>
  <externalReferences>
    <externalReference r:id="rId24"/>
    <externalReference r:id="rId25"/>
  </externalReferences>
  <definedNames>
    <definedName name="listamateriales">[1]Materiales!$A$6:$A$155</definedName>
    <definedName name="listaproductos">[1]Productos!$B$6:$B$36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37" i="5" l="1"/>
  <c r="F40" i="6" l="1"/>
  <c r="J134" i="6"/>
  <c r="C24" i="23"/>
  <c r="C25" i="23"/>
  <c r="C26" i="23"/>
  <c r="C27" i="23"/>
  <c r="C28" i="23"/>
  <c r="C29" i="23"/>
  <c r="C30" i="23"/>
  <c r="B84" i="24"/>
  <c r="F38" i="6" l="1"/>
  <c r="F39" i="6"/>
  <c r="F41" i="6"/>
  <c r="A17" i="23"/>
  <c r="B370" i="5"/>
  <c r="D370" i="5" s="1"/>
  <c r="E13" i="5"/>
  <c r="E14" i="5"/>
  <c r="D30" i="5"/>
  <c r="G30" i="5" s="1"/>
  <c r="H32" i="26"/>
  <c r="C108" i="24"/>
  <c r="B27" i="24"/>
  <c r="B25" i="24" a="1"/>
  <c r="B25" i="24" s="1"/>
  <c r="B18" i="24" a="1"/>
  <c r="B18" i="24" s="1"/>
  <c r="B16" i="24" a="1"/>
  <c r="B16" i="24" s="1"/>
  <c r="D32" i="23"/>
  <c r="E24" i="23"/>
  <c r="E25" i="23"/>
  <c r="E26" i="23"/>
  <c r="E27" i="23"/>
  <c r="E23" i="23"/>
  <c r="D24" i="23"/>
  <c r="D23" i="23"/>
  <c r="D311" i="5"/>
  <c r="D312" i="5"/>
  <c r="D313" i="5"/>
  <c r="D314" i="5"/>
  <c r="D276" i="5"/>
  <c r="D277" i="5"/>
  <c r="D278" i="5"/>
  <c r="D279" i="5"/>
  <c r="D241" i="5"/>
  <c r="D242" i="5"/>
  <c r="D243" i="5"/>
  <c r="D244" i="5"/>
  <c r="D206" i="5"/>
  <c r="D207" i="5"/>
  <c r="D208" i="5"/>
  <c r="D209" i="5"/>
  <c r="M206" i="5"/>
  <c r="M207" i="5"/>
  <c r="M208" i="5"/>
  <c r="M209" i="5"/>
  <c r="M241" i="5"/>
  <c r="M242" i="5"/>
  <c r="M243" i="5"/>
  <c r="M244" i="5"/>
  <c r="M276" i="5"/>
  <c r="M277" i="5"/>
  <c r="M278" i="5"/>
  <c r="M279" i="5"/>
  <c r="M311" i="5"/>
  <c r="M312" i="5"/>
  <c r="M313" i="5"/>
  <c r="M314" i="5"/>
  <c r="M347" i="5"/>
  <c r="M348" i="5"/>
  <c r="M349" i="5"/>
  <c r="M350" i="5"/>
  <c r="D347" i="5"/>
  <c r="D348" i="5"/>
  <c r="D349" i="5"/>
  <c r="D350" i="5"/>
  <c r="D171" i="5"/>
  <c r="G171" i="5" s="1"/>
  <c r="D172" i="5"/>
  <c r="D173" i="5"/>
  <c r="D174" i="5"/>
  <c r="M171" i="5"/>
  <c r="M172" i="5"/>
  <c r="M173" i="5"/>
  <c r="M174" i="5"/>
  <c r="M136" i="5"/>
  <c r="P136" i="5" s="1"/>
  <c r="M137" i="5"/>
  <c r="M138" i="5"/>
  <c r="M139" i="5"/>
  <c r="M101" i="5"/>
  <c r="M102" i="5"/>
  <c r="M103" i="5"/>
  <c r="M104" i="5"/>
  <c r="M66" i="5"/>
  <c r="M67" i="5"/>
  <c r="M68" i="5"/>
  <c r="M69" i="5"/>
  <c r="M31" i="5"/>
  <c r="M32" i="5"/>
  <c r="M33" i="5"/>
  <c r="M34" i="5"/>
  <c r="D101" i="5"/>
  <c r="G101" i="5" s="1"/>
  <c r="D102" i="5"/>
  <c r="D103" i="5"/>
  <c r="D104" i="5"/>
  <c r="D66" i="5"/>
  <c r="D67" i="5"/>
  <c r="D68" i="5"/>
  <c r="D69" i="5"/>
  <c r="D136" i="5"/>
  <c r="G136" i="5" s="1"/>
  <c r="D137" i="5"/>
  <c r="D138" i="5"/>
  <c r="D139" i="5"/>
  <c r="D31" i="5"/>
  <c r="D32" i="5"/>
  <c r="D33" i="5"/>
  <c r="D34" i="5"/>
  <c r="B389" i="5"/>
  <c r="D389" i="5" s="1"/>
  <c r="B388" i="5"/>
  <c r="D388" i="5" s="1"/>
  <c r="B387" i="5"/>
  <c r="D387" i="5" s="1"/>
  <c r="B386" i="5"/>
  <c r="D386" i="5" s="1"/>
  <c r="B385" i="5"/>
  <c r="D385" i="5" s="1"/>
  <c r="B384" i="5"/>
  <c r="D384" i="5" s="1"/>
  <c r="B383" i="5"/>
  <c r="D383" i="5" s="1"/>
  <c r="B382" i="5"/>
  <c r="D382" i="5" s="1"/>
  <c r="B381" i="5"/>
  <c r="D381" i="5" s="1"/>
  <c r="B380" i="5"/>
  <c r="D380" i="5" s="1"/>
  <c r="B379" i="5"/>
  <c r="D379" i="5" s="1"/>
  <c r="B378" i="5"/>
  <c r="D378" i="5" s="1"/>
  <c r="B377" i="5"/>
  <c r="D377" i="5" s="1"/>
  <c r="B376" i="5"/>
  <c r="D376" i="5" s="1"/>
  <c r="B375" i="5"/>
  <c r="D375" i="5" s="1"/>
  <c r="B374" i="5"/>
  <c r="D374" i="5" s="1"/>
  <c r="B373" i="5"/>
  <c r="D373" i="5" s="1"/>
  <c r="B372" i="5"/>
  <c r="D372" i="5" s="1"/>
  <c r="B371" i="5"/>
  <c r="D371" i="5" s="1"/>
  <c r="A389" i="5"/>
  <c r="A388" i="5"/>
  <c r="A387" i="5"/>
  <c r="A386" i="5"/>
  <c r="A385" i="5"/>
  <c r="A384" i="5"/>
  <c r="A383" i="5"/>
  <c r="A382" i="5"/>
  <c r="A381" i="5"/>
  <c r="A380" i="5"/>
  <c r="A379" i="5"/>
  <c r="A378" i="5"/>
  <c r="A377" i="5"/>
  <c r="A376" i="5"/>
  <c r="A375" i="5"/>
  <c r="A374" i="5"/>
  <c r="A373" i="5"/>
  <c r="A372" i="5"/>
  <c r="A371" i="5"/>
  <c r="A370" i="5"/>
  <c r="L353" i="5"/>
  <c r="M353" i="5" s="1"/>
  <c r="N353" i="5" s="1"/>
  <c r="P353" i="5" s="1"/>
  <c r="C353" i="5"/>
  <c r="D353" i="5" s="1"/>
  <c r="E353" i="5" s="1"/>
  <c r="G353" i="5" s="1"/>
  <c r="P350" i="5"/>
  <c r="G350" i="5"/>
  <c r="P349" i="5"/>
  <c r="G349" i="5"/>
  <c r="P348" i="5"/>
  <c r="G348" i="5"/>
  <c r="P347" i="5"/>
  <c r="G347" i="5"/>
  <c r="P346" i="5"/>
  <c r="M346" i="5"/>
  <c r="G346" i="5"/>
  <c r="D346" i="5"/>
  <c r="P341" i="5"/>
  <c r="N341" i="5"/>
  <c r="G341" i="5"/>
  <c r="E341" i="5"/>
  <c r="P340" i="5"/>
  <c r="N340" i="5"/>
  <c r="G340" i="5"/>
  <c r="E340" i="5"/>
  <c r="P339" i="5"/>
  <c r="N339" i="5"/>
  <c r="G339" i="5"/>
  <c r="E339" i="5"/>
  <c r="P338" i="5"/>
  <c r="N338" i="5"/>
  <c r="G338" i="5"/>
  <c r="E338" i="5"/>
  <c r="P337" i="5"/>
  <c r="N337" i="5"/>
  <c r="G337" i="5"/>
  <c r="E337" i="5"/>
  <c r="P336" i="5"/>
  <c r="N336" i="5"/>
  <c r="G336" i="5"/>
  <c r="E336" i="5"/>
  <c r="P335" i="5"/>
  <c r="N335" i="5"/>
  <c r="G335" i="5"/>
  <c r="E335" i="5"/>
  <c r="P334" i="5"/>
  <c r="N334" i="5"/>
  <c r="G334" i="5"/>
  <c r="E334" i="5"/>
  <c r="P333" i="5"/>
  <c r="N333" i="5"/>
  <c r="G333" i="5"/>
  <c r="E333" i="5"/>
  <c r="P332" i="5"/>
  <c r="N332" i="5"/>
  <c r="G332" i="5"/>
  <c r="E332" i="5"/>
  <c r="P331" i="5"/>
  <c r="N331" i="5"/>
  <c r="G331" i="5"/>
  <c r="E331" i="5"/>
  <c r="N330" i="5"/>
  <c r="P330" i="5" s="1"/>
  <c r="E330" i="5"/>
  <c r="G330" i="5" s="1"/>
  <c r="N329" i="5"/>
  <c r="P329" i="5" s="1"/>
  <c r="E329" i="5"/>
  <c r="G329" i="5" s="1"/>
  <c r="N328" i="5"/>
  <c r="P328" i="5" s="1"/>
  <c r="P342" i="5" s="1"/>
  <c r="E328" i="5"/>
  <c r="G328" i="5" s="1"/>
  <c r="L317" i="5"/>
  <c r="M317" i="5" s="1"/>
  <c r="N317" i="5" s="1"/>
  <c r="P317" i="5" s="1"/>
  <c r="C317" i="5"/>
  <c r="D317" i="5" s="1"/>
  <c r="E317" i="5" s="1"/>
  <c r="G317" i="5" s="1"/>
  <c r="P314" i="5"/>
  <c r="G314" i="5"/>
  <c r="P313" i="5"/>
  <c r="G313" i="5"/>
  <c r="P312" i="5"/>
  <c r="G312" i="5"/>
  <c r="P311" i="5"/>
  <c r="G311" i="5"/>
  <c r="P310" i="5"/>
  <c r="M310" i="5"/>
  <c r="G310" i="5"/>
  <c r="D310" i="5"/>
  <c r="P305" i="5"/>
  <c r="N305" i="5"/>
  <c r="G305" i="5"/>
  <c r="E305" i="5"/>
  <c r="P304" i="5"/>
  <c r="N304" i="5"/>
  <c r="G304" i="5"/>
  <c r="E304" i="5"/>
  <c r="P303" i="5"/>
  <c r="N303" i="5"/>
  <c r="G303" i="5"/>
  <c r="E303" i="5"/>
  <c r="P302" i="5"/>
  <c r="N302" i="5"/>
  <c r="G302" i="5"/>
  <c r="E302" i="5"/>
  <c r="P301" i="5"/>
  <c r="N301" i="5"/>
  <c r="G301" i="5"/>
  <c r="E301" i="5"/>
  <c r="P300" i="5"/>
  <c r="N300" i="5"/>
  <c r="G300" i="5"/>
  <c r="E300" i="5"/>
  <c r="P299" i="5"/>
  <c r="N299" i="5"/>
  <c r="G299" i="5"/>
  <c r="E299" i="5"/>
  <c r="P298" i="5"/>
  <c r="N298" i="5"/>
  <c r="G298" i="5"/>
  <c r="E298" i="5"/>
  <c r="P297" i="5"/>
  <c r="N297" i="5"/>
  <c r="G297" i="5"/>
  <c r="E297" i="5"/>
  <c r="P296" i="5"/>
  <c r="N296" i="5"/>
  <c r="G296" i="5"/>
  <c r="E296" i="5"/>
  <c r="P295" i="5"/>
  <c r="N295" i="5"/>
  <c r="G295" i="5"/>
  <c r="E295" i="5"/>
  <c r="N294" i="5"/>
  <c r="P294" i="5" s="1"/>
  <c r="E294" i="5"/>
  <c r="G294" i="5" s="1"/>
  <c r="N293" i="5"/>
  <c r="P293" i="5" s="1"/>
  <c r="E293" i="5"/>
  <c r="G293" i="5" s="1"/>
  <c r="N292" i="5"/>
  <c r="P292" i="5" s="1"/>
  <c r="P306" i="5" s="1"/>
  <c r="E292" i="5"/>
  <c r="G292" i="5" s="1"/>
  <c r="L282" i="5"/>
  <c r="M282" i="5" s="1"/>
  <c r="N282" i="5" s="1"/>
  <c r="P282" i="5" s="1"/>
  <c r="C282" i="5"/>
  <c r="D282" i="5" s="1"/>
  <c r="E282" i="5" s="1"/>
  <c r="G282" i="5" s="1"/>
  <c r="P279" i="5"/>
  <c r="G279" i="5"/>
  <c r="P278" i="5"/>
  <c r="G278" i="5"/>
  <c r="P277" i="5"/>
  <c r="G277" i="5"/>
  <c r="P276" i="5"/>
  <c r="G276" i="5"/>
  <c r="P275" i="5"/>
  <c r="M275" i="5"/>
  <c r="G275" i="5"/>
  <c r="D275" i="5"/>
  <c r="P270" i="5"/>
  <c r="N270" i="5"/>
  <c r="G270" i="5"/>
  <c r="E270" i="5"/>
  <c r="P269" i="5"/>
  <c r="N269" i="5"/>
  <c r="G269" i="5"/>
  <c r="E269" i="5"/>
  <c r="P268" i="5"/>
  <c r="N268" i="5"/>
  <c r="G268" i="5"/>
  <c r="E268" i="5"/>
  <c r="P267" i="5"/>
  <c r="N267" i="5"/>
  <c r="G267" i="5"/>
  <c r="E267" i="5"/>
  <c r="P266" i="5"/>
  <c r="N266" i="5"/>
  <c r="G266" i="5"/>
  <c r="E266" i="5"/>
  <c r="P265" i="5"/>
  <c r="N265" i="5"/>
  <c r="G265" i="5"/>
  <c r="E265" i="5"/>
  <c r="P264" i="5"/>
  <c r="N264" i="5"/>
  <c r="G264" i="5"/>
  <c r="E264" i="5"/>
  <c r="P263" i="5"/>
  <c r="N263" i="5"/>
  <c r="G263" i="5"/>
  <c r="E263" i="5"/>
  <c r="P262" i="5"/>
  <c r="N262" i="5"/>
  <c r="G262" i="5"/>
  <c r="E262" i="5"/>
  <c r="P261" i="5"/>
  <c r="N261" i="5"/>
  <c r="G261" i="5"/>
  <c r="E261" i="5"/>
  <c r="P260" i="5"/>
  <c r="N260" i="5"/>
  <c r="G260" i="5"/>
  <c r="E260" i="5"/>
  <c r="N259" i="5"/>
  <c r="P259" i="5" s="1"/>
  <c r="E259" i="5"/>
  <c r="G259" i="5" s="1"/>
  <c r="N258" i="5"/>
  <c r="P258" i="5" s="1"/>
  <c r="E258" i="5"/>
  <c r="G258" i="5" s="1"/>
  <c r="N257" i="5"/>
  <c r="P257" i="5" s="1"/>
  <c r="P271" i="5" s="1"/>
  <c r="E257" i="5"/>
  <c r="G257" i="5" s="1"/>
  <c r="L247" i="5"/>
  <c r="M247" i="5" s="1"/>
  <c r="N247" i="5" s="1"/>
  <c r="P247" i="5" s="1"/>
  <c r="C247" i="5"/>
  <c r="D247" i="5" s="1"/>
  <c r="E247" i="5" s="1"/>
  <c r="G247" i="5" s="1"/>
  <c r="P244" i="5"/>
  <c r="G244" i="5"/>
  <c r="P243" i="5"/>
  <c r="G243" i="5"/>
  <c r="P242" i="5"/>
  <c r="G242" i="5"/>
  <c r="P241" i="5"/>
  <c r="G241" i="5"/>
  <c r="P240" i="5"/>
  <c r="M240" i="5"/>
  <c r="G240" i="5"/>
  <c r="D240" i="5"/>
  <c r="P235" i="5"/>
  <c r="N235" i="5"/>
  <c r="G235" i="5"/>
  <c r="E235" i="5"/>
  <c r="P234" i="5"/>
  <c r="N234" i="5"/>
  <c r="G234" i="5"/>
  <c r="E234" i="5"/>
  <c r="P233" i="5"/>
  <c r="N233" i="5"/>
  <c r="G233" i="5"/>
  <c r="E233" i="5"/>
  <c r="P232" i="5"/>
  <c r="N232" i="5"/>
  <c r="G232" i="5"/>
  <c r="E232" i="5"/>
  <c r="P231" i="5"/>
  <c r="N231" i="5"/>
  <c r="G231" i="5"/>
  <c r="E231" i="5"/>
  <c r="P230" i="5"/>
  <c r="N230" i="5"/>
  <c r="G230" i="5"/>
  <c r="E230" i="5"/>
  <c r="P229" i="5"/>
  <c r="N229" i="5"/>
  <c r="G229" i="5"/>
  <c r="E229" i="5"/>
  <c r="P228" i="5"/>
  <c r="N228" i="5"/>
  <c r="G228" i="5"/>
  <c r="E228" i="5"/>
  <c r="P227" i="5"/>
  <c r="N227" i="5"/>
  <c r="G227" i="5"/>
  <c r="E227" i="5"/>
  <c r="P226" i="5"/>
  <c r="N226" i="5"/>
  <c r="G226" i="5"/>
  <c r="E226" i="5"/>
  <c r="P225" i="5"/>
  <c r="N225" i="5"/>
  <c r="G225" i="5"/>
  <c r="E225" i="5"/>
  <c r="N224" i="5"/>
  <c r="P224" i="5" s="1"/>
  <c r="E224" i="5"/>
  <c r="G224" i="5" s="1"/>
  <c r="N223" i="5"/>
  <c r="P223" i="5" s="1"/>
  <c r="E223" i="5"/>
  <c r="G223" i="5" s="1"/>
  <c r="N222" i="5"/>
  <c r="P222" i="5" s="1"/>
  <c r="E222" i="5"/>
  <c r="G222" i="5" s="1"/>
  <c r="L212" i="5"/>
  <c r="M212" i="5" s="1"/>
  <c r="N212" i="5" s="1"/>
  <c r="P212" i="5" s="1"/>
  <c r="C212" i="5"/>
  <c r="D212" i="5" s="1"/>
  <c r="E212" i="5" s="1"/>
  <c r="G212" i="5" s="1"/>
  <c r="P209" i="5"/>
  <c r="G209" i="5"/>
  <c r="P208" i="5"/>
  <c r="G208" i="5"/>
  <c r="P207" i="5"/>
  <c r="G207" i="5"/>
  <c r="P206" i="5"/>
  <c r="G206" i="5"/>
  <c r="P205" i="5"/>
  <c r="M205" i="5"/>
  <c r="G205" i="5"/>
  <c r="D205" i="5"/>
  <c r="P200" i="5"/>
  <c r="N200" i="5"/>
  <c r="G200" i="5"/>
  <c r="E200" i="5"/>
  <c r="P199" i="5"/>
  <c r="N199" i="5"/>
  <c r="G199" i="5"/>
  <c r="E199" i="5"/>
  <c r="P198" i="5"/>
  <c r="N198" i="5"/>
  <c r="G198" i="5"/>
  <c r="E198" i="5"/>
  <c r="P197" i="5"/>
  <c r="N197" i="5"/>
  <c r="G197" i="5"/>
  <c r="E197" i="5"/>
  <c r="P196" i="5"/>
  <c r="N196" i="5"/>
  <c r="G196" i="5"/>
  <c r="E196" i="5"/>
  <c r="P195" i="5"/>
  <c r="N195" i="5"/>
  <c r="G195" i="5"/>
  <c r="E195" i="5"/>
  <c r="P194" i="5"/>
  <c r="N194" i="5"/>
  <c r="G194" i="5"/>
  <c r="E194" i="5"/>
  <c r="P193" i="5"/>
  <c r="N193" i="5"/>
  <c r="G193" i="5"/>
  <c r="E193" i="5"/>
  <c r="P192" i="5"/>
  <c r="N192" i="5"/>
  <c r="G192" i="5"/>
  <c r="E192" i="5"/>
  <c r="P191" i="5"/>
  <c r="N191" i="5"/>
  <c r="G191" i="5"/>
  <c r="E191" i="5"/>
  <c r="P190" i="5"/>
  <c r="N190" i="5"/>
  <c r="G190" i="5"/>
  <c r="E190" i="5"/>
  <c r="N189" i="5"/>
  <c r="P189" i="5" s="1"/>
  <c r="E189" i="5"/>
  <c r="G189" i="5" s="1"/>
  <c r="N188" i="5"/>
  <c r="P188" i="5" s="1"/>
  <c r="E188" i="5"/>
  <c r="G188" i="5" s="1"/>
  <c r="N187" i="5"/>
  <c r="P187" i="5" s="1"/>
  <c r="P201" i="5" s="1"/>
  <c r="E187" i="5"/>
  <c r="G187" i="5" s="1"/>
  <c r="L177" i="5"/>
  <c r="M177" i="5" s="1"/>
  <c r="N177" i="5" s="1"/>
  <c r="P177" i="5" s="1"/>
  <c r="C177" i="5"/>
  <c r="D177" i="5" s="1"/>
  <c r="E177" i="5" s="1"/>
  <c r="G177" i="5" s="1"/>
  <c r="P174" i="5"/>
  <c r="G174" i="5"/>
  <c r="P173" i="5"/>
  <c r="G173" i="5"/>
  <c r="P172" i="5"/>
  <c r="G172" i="5"/>
  <c r="P171" i="5"/>
  <c r="M170" i="5"/>
  <c r="P170" i="5" s="1"/>
  <c r="D170" i="5"/>
  <c r="G170" i="5" s="1"/>
  <c r="P165" i="5"/>
  <c r="N165" i="5"/>
  <c r="G165" i="5"/>
  <c r="E165" i="5"/>
  <c r="P164" i="5"/>
  <c r="N164" i="5"/>
  <c r="G164" i="5"/>
  <c r="E164" i="5"/>
  <c r="P163" i="5"/>
  <c r="N163" i="5"/>
  <c r="G163" i="5"/>
  <c r="E163" i="5"/>
  <c r="P162" i="5"/>
  <c r="N162" i="5"/>
  <c r="G162" i="5"/>
  <c r="E162" i="5"/>
  <c r="P161" i="5"/>
  <c r="N161" i="5"/>
  <c r="G161" i="5"/>
  <c r="E161" i="5"/>
  <c r="P160" i="5"/>
  <c r="N160" i="5"/>
  <c r="G160" i="5"/>
  <c r="E160" i="5"/>
  <c r="P159" i="5"/>
  <c r="N159" i="5"/>
  <c r="G159" i="5"/>
  <c r="E159" i="5"/>
  <c r="P158" i="5"/>
  <c r="N158" i="5"/>
  <c r="G158" i="5"/>
  <c r="E158" i="5"/>
  <c r="P157" i="5"/>
  <c r="N157" i="5"/>
  <c r="G157" i="5"/>
  <c r="E157" i="5"/>
  <c r="P156" i="5"/>
  <c r="N156" i="5"/>
  <c r="G156" i="5"/>
  <c r="E156" i="5"/>
  <c r="N155" i="5"/>
  <c r="P155" i="5" s="1"/>
  <c r="E155" i="5"/>
  <c r="G155" i="5" s="1"/>
  <c r="N154" i="5"/>
  <c r="P154" i="5" s="1"/>
  <c r="E154" i="5"/>
  <c r="G154" i="5" s="1"/>
  <c r="N153" i="5"/>
  <c r="P153" i="5" s="1"/>
  <c r="E153" i="5"/>
  <c r="G153" i="5" s="1"/>
  <c r="N152" i="5"/>
  <c r="P152" i="5" s="1"/>
  <c r="E152" i="5"/>
  <c r="G152" i="5" s="1"/>
  <c r="L142" i="5"/>
  <c r="M142" i="5" s="1"/>
  <c r="N142" i="5" s="1"/>
  <c r="P142" i="5" s="1"/>
  <c r="C142" i="5"/>
  <c r="D142" i="5" s="1"/>
  <c r="E142" i="5" s="1"/>
  <c r="G142" i="5" s="1"/>
  <c r="P139" i="5"/>
  <c r="G139" i="5"/>
  <c r="P138" i="5"/>
  <c r="G138" i="5"/>
  <c r="P137" i="5"/>
  <c r="G137" i="5"/>
  <c r="M135" i="5"/>
  <c r="P135" i="5" s="1"/>
  <c r="D135" i="5"/>
  <c r="G135" i="5" s="1"/>
  <c r="P130" i="5"/>
  <c r="N130" i="5"/>
  <c r="G130" i="5"/>
  <c r="E130" i="5"/>
  <c r="P129" i="5"/>
  <c r="N129" i="5"/>
  <c r="G129" i="5"/>
  <c r="E129" i="5"/>
  <c r="P128" i="5"/>
  <c r="N128" i="5"/>
  <c r="G128" i="5"/>
  <c r="E128" i="5"/>
  <c r="P127" i="5"/>
  <c r="N127" i="5"/>
  <c r="G127" i="5"/>
  <c r="E127" i="5"/>
  <c r="P126" i="5"/>
  <c r="N126" i="5"/>
  <c r="G126" i="5"/>
  <c r="E126" i="5"/>
  <c r="P125" i="5"/>
  <c r="N125" i="5"/>
  <c r="G125" i="5"/>
  <c r="E125" i="5"/>
  <c r="P124" i="5"/>
  <c r="N124" i="5"/>
  <c r="G124" i="5"/>
  <c r="E124" i="5"/>
  <c r="P123" i="5"/>
  <c r="N123" i="5"/>
  <c r="G123" i="5"/>
  <c r="E123" i="5"/>
  <c r="P122" i="5"/>
  <c r="N122" i="5"/>
  <c r="G122" i="5"/>
  <c r="E122" i="5"/>
  <c r="P121" i="5"/>
  <c r="N121" i="5"/>
  <c r="G121" i="5"/>
  <c r="E121" i="5"/>
  <c r="N120" i="5"/>
  <c r="P120" i="5" s="1"/>
  <c r="G120" i="5"/>
  <c r="E120" i="5"/>
  <c r="N119" i="5"/>
  <c r="P119" i="5" s="1"/>
  <c r="E119" i="5"/>
  <c r="G119" i="5" s="1"/>
  <c r="N118" i="5"/>
  <c r="P118" i="5" s="1"/>
  <c r="E118" i="5"/>
  <c r="G118" i="5" s="1"/>
  <c r="N117" i="5"/>
  <c r="P117" i="5" s="1"/>
  <c r="E117" i="5"/>
  <c r="G117" i="5" s="1"/>
  <c r="L107" i="5"/>
  <c r="M107" i="5" s="1"/>
  <c r="N107" i="5" s="1"/>
  <c r="P107" i="5" s="1"/>
  <c r="C107" i="5"/>
  <c r="D107" i="5" s="1"/>
  <c r="E107" i="5" s="1"/>
  <c r="G107" i="5" s="1"/>
  <c r="P104" i="5"/>
  <c r="G104" i="5"/>
  <c r="P103" i="5"/>
  <c r="G103" i="5"/>
  <c r="P102" i="5"/>
  <c r="G102" i="5"/>
  <c r="P101" i="5"/>
  <c r="P100" i="5"/>
  <c r="M100" i="5"/>
  <c r="G100" i="5"/>
  <c r="D100" i="5"/>
  <c r="P95" i="5"/>
  <c r="N95" i="5"/>
  <c r="G95" i="5"/>
  <c r="E95" i="5"/>
  <c r="P94" i="5"/>
  <c r="N94" i="5"/>
  <c r="G94" i="5"/>
  <c r="E94" i="5"/>
  <c r="P93" i="5"/>
  <c r="N93" i="5"/>
  <c r="G93" i="5"/>
  <c r="E93" i="5"/>
  <c r="P92" i="5"/>
  <c r="N92" i="5"/>
  <c r="G92" i="5"/>
  <c r="E92" i="5"/>
  <c r="P91" i="5"/>
  <c r="N91" i="5"/>
  <c r="G91" i="5"/>
  <c r="E91" i="5"/>
  <c r="P90" i="5"/>
  <c r="N90" i="5"/>
  <c r="G90" i="5"/>
  <c r="E90" i="5"/>
  <c r="P89" i="5"/>
  <c r="N89" i="5"/>
  <c r="G89" i="5"/>
  <c r="E89" i="5"/>
  <c r="P88" i="5"/>
  <c r="N88" i="5"/>
  <c r="G88" i="5"/>
  <c r="E88" i="5"/>
  <c r="P87" i="5"/>
  <c r="N87" i="5"/>
  <c r="G87" i="5"/>
  <c r="E87" i="5"/>
  <c r="P86" i="5"/>
  <c r="N86" i="5"/>
  <c r="G86" i="5"/>
  <c r="E86" i="5"/>
  <c r="N85" i="5"/>
  <c r="P85" i="5" s="1"/>
  <c r="G85" i="5"/>
  <c r="E85" i="5"/>
  <c r="N84" i="5"/>
  <c r="P84" i="5" s="1"/>
  <c r="E84" i="5"/>
  <c r="G84" i="5" s="1"/>
  <c r="N83" i="5"/>
  <c r="P83" i="5" s="1"/>
  <c r="E83" i="5"/>
  <c r="G83" i="5" s="1"/>
  <c r="N82" i="5"/>
  <c r="P82" i="5" s="1"/>
  <c r="E82" i="5"/>
  <c r="G82" i="5" s="1"/>
  <c r="L72" i="5"/>
  <c r="M72" i="5" s="1"/>
  <c r="N72" i="5" s="1"/>
  <c r="P72" i="5" s="1"/>
  <c r="C72" i="5"/>
  <c r="D72" i="5" s="1"/>
  <c r="E72" i="5" s="1"/>
  <c r="G72" i="5" s="1"/>
  <c r="P69" i="5"/>
  <c r="G69" i="5"/>
  <c r="P68" i="5"/>
  <c r="G68" i="5"/>
  <c r="P67" i="5"/>
  <c r="G67" i="5"/>
  <c r="P66" i="5"/>
  <c r="G66" i="5"/>
  <c r="M65" i="5"/>
  <c r="P65" i="5" s="1"/>
  <c r="D65" i="5"/>
  <c r="G65" i="5" s="1"/>
  <c r="P60" i="5"/>
  <c r="N60" i="5"/>
  <c r="G60" i="5"/>
  <c r="E60" i="5"/>
  <c r="P59" i="5"/>
  <c r="N59" i="5"/>
  <c r="G59" i="5"/>
  <c r="E59" i="5"/>
  <c r="P58" i="5"/>
  <c r="N58" i="5"/>
  <c r="G58" i="5"/>
  <c r="E58" i="5"/>
  <c r="P57" i="5"/>
  <c r="N57" i="5"/>
  <c r="G57" i="5"/>
  <c r="E57" i="5"/>
  <c r="P56" i="5"/>
  <c r="N56" i="5"/>
  <c r="G56" i="5"/>
  <c r="E56" i="5"/>
  <c r="P55" i="5"/>
  <c r="N55" i="5"/>
  <c r="G55" i="5"/>
  <c r="E55" i="5"/>
  <c r="P54" i="5"/>
  <c r="N54" i="5"/>
  <c r="G54" i="5"/>
  <c r="E54" i="5"/>
  <c r="P53" i="5"/>
  <c r="N53" i="5"/>
  <c r="G53" i="5"/>
  <c r="E53" i="5"/>
  <c r="P52" i="5"/>
  <c r="N52" i="5"/>
  <c r="G52" i="5"/>
  <c r="E52" i="5"/>
  <c r="N51" i="5"/>
  <c r="P51" i="5" s="1"/>
  <c r="G51" i="5"/>
  <c r="E51" i="5"/>
  <c r="N50" i="5"/>
  <c r="P50" i="5" s="1"/>
  <c r="E50" i="5"/>
  <c r="G50" i="5" s="1"/>
  <c r="N49" i="5"/>
  <c r="P49" i="5" s="1"/>
  <c r="E49" i="5"/>
  <c r="G49" i="5" s="1"/>
  <c r="N48" i="5"/>
  <c r="P48" i="5" s="1"/>
  <c r="E48" i="5"/>
  <c r="G48" i="5" s="1"/>
  <c r="N47" i="5"/>
  <c r="P47" i="5" s="1"/>
  <c r="E47" i="5"/>
  <c r="G47" i="5" s="1"/>
  <c r="L37" i="5"/>
  <c r="M37" i="5" s="1"/>
  <c r="N37" i="5" s="1"/>
  <c r="P37" i="5" s="1"/>
  <c r="P34" i="5"/>
  <c r="P33" i="5"/>
  <c r="P32" i="5"/>
  <c r="P31" i="5"/>
  <c r="M30" i="5"/>
  <c r="P30" i="5" s="1"/>
  <c r="P24" i="5"/>
  <c r="N24" i="5"/>
  <c r="P23" i="5"/>
  <c r="N23" i="5"/>
  <c r="P22" i="5"/>
  <c r="N22" i="5"/>
  <c r="P21" i="5"/>
  <c r="N21" i="5"/>
  <c r="P20" i="5"/>
  <c r="N20" i="5"/>
  <c r="P19" i="5"/>
  <c r="N19" i="5"/>
  <c r="P18" i="5"/>
  <c r="N18" i="5"/>
  <c r="P17" i="5"/>
  <c r="N17" i="5"/>
  <c r="P16" i="5"/>
  <c r="N16" i="5"/>
  <c r="P15" i="5"/>
  <c r="N15" i="5"/>
  <c r="N14" i="5"/>
  <c r="P14" i="5" s="1"/>
  <c r="N13" i="5"/>
  <c r="P13" i="5" s="1"/>
  <c r="N12" i="5"/>
  <c r="P12" i="5" s="1"/>
  <c r="N11" i="5"/>
  <c r="P11" i="5" s="1"/>
  <c r="C37" i="5"/>
  <c r="D37" i="5" s="1"/>
  <c r="E37" i="5" s="1"/>
  <c r="G34" i="5"/>
  <c r="G33" i="5"/>
  <c r="G32" i="5"/>
  <c r="G31" i="5"/>
  <c r="G24" i="5"/>
  <c r="E24" i="5"/>
  <c r="G23" i="5"/>
  <c r="E23" i="5"/>
  <c r="G22" i="5"/>
  <c r="E22" i="5"/>
  <c r="G21" i="5"/>
  <c r="E21" i="5"/>
  <c r="G20" i="5"/>
  <c r="E20" i="5"/>
  <c r="G19" i="5"/>
  <c r="E19" i="5"/>
  <c r="G18" i="5"/>
  <c r="E18" i="5"/>
  <c r="G17" i="5"/>
  <c r="E17" i="5"/>
  <c r="G16" i="5"/>
  <c r="E16" i="5"/>
  <c r="E15" i="5"/>
  <c r="G15" i="5" s="1"/>
  <c r="G14" i="5"/>
  <c r="G13" i="5"/>
  <c r="E12" i="5"/>
  <c r="G12" i="5" s="1"/>
  <c r="E11" i="5"/>
  <c r="G11" i="5" s="1"/>
  <c r="P236" i="5" l="1"/>
  <c r="G25" i="5"/>
  <c r="P166" i="5"/>
  <c r="P61" i="5"/>
  <c r="Q61" i="5" s="1"/>
  <c r="G131" i="5"/>
  <c r="G143" i="5" s="1"/>
  <c r="G61" i="5"/>
  <c r="P25" i="5"/>
  <c r="P131" i="5"/>
  <c r="Q131" i="5" s="1"/>
  <c r="G96" i="5"/>
  <c r="P96" i="5"/>
  <c r="G166" i="5"/>
  <c r="H166" i="5" s="1"/>
  <c r="G201" i="5"/>
  <c r="H201" i="5" s="1"/>
  <c r="G236" i="5"/>
  <c r="G248" i="5" s="1"/>
  <c r="G271" i="5"/>
  <c r="G283" i="5" s="1"/>
  <c r="G306" i="5"/>
  <c r="H306" i="5" s="1"/>
  <c r="G342" i="5"/>
  <c r="H342" i="5" s="1"/>
  <c r="D390" i="5"/>
  <c r="P351" i="5"/>
  <c r="Q351" i="5" s="1"/>
  <c r="G351" i="5"/>
  <c r="H351" i="5" s="1"/>
  <c r="Q342" i="5"/>
  <c r="G70" i="5"/>
  <c r="H70" i="5" s="1"/>
  <c r="P70" i="5"/>
  <c r="Q70" i="5" s="1"/>
  <c r="P210" i="5"/>
  <c r="Q210" i="5" s="1"/>
  <c r="G245" i="5"/>
  <c r="H245" i="5" s="1"/>
  <c r="G175" i="5"/>
  <c r="H175" i="5" s="1"/>
  <c r="P245" i="5"/>
  <c r="Q245" i="5" s="1"/>
  <c r="G105" i="5"/>
  <c r="H105" i="5" s="1"/>
  <c r="G140" i="5"/>
  <c r="H140" i="5" s="1"/>
  <c r="P140" i="5"/>
  <c r="Q140" i="5" s="1"/>
  <c r="G280" i="5"/>
  <c r="H280" i="5" s="1"/>
  <c r="G315" i="5"/>
  <c r="H315" i="5" s="1"/>
  <c r="P280" i="5"/>
  <c r="Q280" i="5" s="1"/>
  <c r="P105" i="5"/>
  <c r="Q105" i="5" s="1"/>
  <c r="P175" i="5"/>
  <c r="Q175" i="5" s="1"/>
  <c r="G210" i="5"/>
  <c r="H210" i="5" s="1"/>
  <c r="P315" i="5"/>
  <c r="Q315" i="5" s="1"/>
  <c r="Q306" i="5"/>
  <c r="Q271" i="5"/>
  <c r="H236" i="5"/>
  <c r="Q236" i="5"/>
  <c r="Q201" i="5"/>
  <c r="Q166" i="5"/>
  <c r="H96" i="5"/>
  <c r="Q96" i="5"/>
  <c r="H61" i="5"/>
  <c r="P35" i="5"/>
  <c r="Q35" i="5" s="1"/>
  <c r="G35" i="5"/>
  <c r="H35" i="5" s="1"/>
  <c r="G38" i="5" l="1"/>
  <c r="D6" i="5" s="1"/>
  <c r="G5" i="5" s="1"/>
  <c r="H5" i="5" s="1"/>
  <c r="H25" i="5"/>
  <c r="H271" i="5"/>
  <c r="H131" i="5"/>
  <c r="P38" i="5"/>
  <c r="P108" i="5"/>
  <c r="M77" i="5" s="1"/>
  <c r="P76" i="5" s="1"/>
  <c r="Q76" i="5" s="1"/>
  <c r="G213" i="5"/>
  <c r="E380" i="5" s="1"/>
  <c r="F380" i="5" s="1"/>
  <c r="G380" i="5" s="1"/>
  <c r="Q25" i="5"/>
  <c r="P178" i="5"/>
  <c r="M147" i="5" s="1"/>
  <c r="P146" i="5" s="1"/>
  <c r="Q146" i="5" s="1"/>
  <c r="P213" i="5"/>
  <c r="M182" i="5" s="1"/>
  <c r="P181" i="5" s="1"/>
  <c r="Q181" i="5" s="1"/>
  <c r="G318" i="5"/>
  <c r="D287" i="5" s="1"/>
  <c r="G286" i="5" s="1"/>
  <c r="H286" i="5" s="1"/>
  <c r="G354" i="5"/>
  <c r="E388" i="5" s="1"/>
  <c r="F388" i="5" s="1"/>
  <c r="G388" i="5" s="1"/>
  <c r="P318" i="5"/>
  <c r="M287" i="5" s="1"/>
  <c r="P286" i="5" s="1"/>
  <c r="Q286" i="5" s="1"/>
  <c r="P354" i="5"/>
  <c r="M323" i="5" s="1"/>
  <c r="P322" i="5" s="1"/>
  <c r="Q322" i="5" s="1"/>
  <c r="G73" i="5"/>
  <c r="E372" i="5" s="1"/>
  <c r="F372" i="5" s="1"/>
  <c r="G372" i="5" s="1"/>
  <c r="G178" i="5"/>
  <c r="G108" i="5"/>
  <c r="D77" i="5" s="1"/>
  <c r="G76" i="5" s="1"/>
  <c r="H76" i="5" s="1"/>
  <c r="P73" i="5"/>
  <c r="E373" i="5" s="1"/>
  <c r="F373" i="5" s="1"/>
  <c r="G373" i="5" s="1"/>
  <c r="P248" i="5"/>
  <c r="M217" i="5" s="1"/>
  <c r="P216" i="5" s="1"/>
  <c r="Q216" i="5" s="1"/>
  <c r="P283" i="5"/>
  <c r="E385" i="5" s="1"/>
  <c r="F385" i="5" s="1"/>
  <c r="G385" i="5" s="1"/>
  <c r="P143" i="5"/>
  <c r="E377" i="5" s="1"/>
  <c r="F377" i="5" s="1"/>
  <c r="G377" i="5" s="1"/>
  <c r="D323" i="5"/>
  <c r="G322" i="5" s="1"/>
  <c r="H322" i="5" s="1"/>
  <c r="D252" i="5"/>
  <c r="G251" i="5" s="1"/>
  <c r="H251" i="5" s="1"/>
  <c r="E384" i="5"/>
  <c r="F384" i="5" s="1"/>
  <c r="G384" i="5" s="1"/>
  <c r="E383" i="5"/>
  <c r="F383" i="5" s="1"/>
  <c r="G383" i="5" s="1"/>
  <c r="D217" i="5"/>
  <c r="G216" i="5" s="1"/>
  <c r="H216" i="5" s="1"/>
  <c r="E382" i="5"/>
  <c r="F382" i="5" s="1"/>
  <c r="G382" i="5" s="1"/>
  <c r="D147" i="5"/>
  <c r="G146" i="5" s="1"/>
  <c r="H146" i="5" s="1"/>
  <c r="E378" i="5"/>
  <c r="F378" i="5" s="1"/>
  <c r="G378" i="5" s="1"/>
  <c r="D112" i="5"/>
  <c r="G111" i="5" s="1"/>
  <c r="H111" i="5" s="1"/>
  <c r="E376" i="5"/>
  <c r="F376" i="5" s="1"/>
  <c r="G376" i="5" s="1"/>
  <c r="E375" i="5"/>
  <c r="F375" i="5" s="1"/>
  <c r="G375" i="5" s="1"/>
  <c r="M42" i="5"/>
  <c r="P41" i="5" s="1"/>
  <c r="Q41" i="5" s="1"/>
  <c r="D42" i="5"/>
  <c r="G41" i="5" s="1"/>
  <c r="H41" i="5" s="1"/>
  <c r="M6" i="5"/>
  <c r="P5" i="5" s="1"/>
  <c r="Q5" i="5" s="1"/>
  <c r="E371" i="5"/>
  <c r="F371" i="5" s="1"/>
  <c r="G371" i="5" s="1"/>
  <c r="I13" i="26"/>
  <c r="I11" i="26"/>
  <c r="B11" i="23"/>
  <c r="B12" i="23"/>
  <c r="B13" i="23"/>
  <c r="B14" i="23"/>
  <c r="B10" i="23"/>
  <c r="E54" i="24"/>
  <c r="F54" i="24"/>
  <c r="G54" i="24"/>
  <c r="H54" i="24"/>
  <c r="I54" i="24"/>
  <c r="J54" i="24"/>
  <c r="K54" i="24"/>
  <c r="L54" i="24"/>
  <c r="M54" i="24"/>
  <c r="N54" i="24"/>
  <c r="D54" i="24"/>
  <c r="B12" i="24"/>
  <c r="D33" i="23"/>
  <c r="D34" i="23"/>
  <c r="D25" i="23"/>
  <c r="C23" i="23"/>
  <c r="B29" i="23"/>
  <c r="B28" i="23"/>
  <c r="B27" i="23"/>
  <c r="B26" i="23"/>
  <c r="B25" i="23"/>
  <c r="B24" i="23"/>
  <c r="B21" i="23"/>
  <c r="B20" i="23"/>
  <c r="B19" i="23"/>
  <c r="B18" i="23"/>
  <c r="B17" i="23"/>
  <c r="B16" i="23"/>
  <c r="E14" i="23"/>
  <c r="E12" i="23"/>
  <c r="E10" i="23"/>
  <c r="D16" i="23"/>
  <c r="D14" i="23"/>
  <c r="D15" i="23"/>
  <c r="D11" i="23"/>
  <c r="D12" i="23"/>
  <c r="D13" i="23"/>
  <c r="D10" i="23"/>
  <c r="C10" i="23"/>
  <c r="A10" i="23"/>
  <c r="D182" i="5" l="1"/>
  <c r="G181" i="5" s="1"/>
  <c r="H181" i="5" s="1"/>
  <c r="E374" i="5"/>
  <c r="F374" i="5" s="1"/>
  <c r="G374" i="5" s="1"/>
  <c r="E379" i="5"/>
  <c r="F379" i="5" s="1"/>
  <c r="G379" i="5" s="1"/>
  <c r="M252" i="5"/>
  <c r="P251" i="5" s="1"/>
  <c r="Q251" i="5" s="1"/>
  <c r="E381" i="5"/>
  <c r="F381" i="5" s="1"/>
  <c r="G381" i="5" s="1"/>
  <c r="E386" i="5"/>
  <c r="F386" i="5" s="1"/>
  <c r="G386" i="5" s="1"/>
  <c r="M112" i="5"/>
  <c r="P111" i="5" s="1"/>
  <c r="Q111" i="5" s="1"/>
  <c r="E370" i="5"/>
  <c r="E390" i="5" s="1"/>
  <c r="E389" i="5"/>
  <c r="F389" i="5" s="1"/>
  <c r="G389" i="5" s="1"/>
  <c r="E387" i="5"/>
  <c r="F387" i="5" s="1"/>
  <c r="G387" i="5" s="1"/>
  <c r="E7" i="23"/>
  <c r="B7" i="23"/>
  <c r="A18" i="23"/>
  <c r="A19" i="23"/>
  <c r="A20" i="23"/>
  <c r="A16" i="23"/>
  <c r="D56" i="24"/>
  <c r="E56" i="24"/>
  <c r="F56" i="24"/>
  <c r="G56" i="24"/>
  <c r="H56" i="24"/>
  <c r="I56" i="24"/>
  <c r="J56" i="24"/>
  <c r="K56" i="24"/>
  <c r="L56" i="24"/>
  <c r="M56" i="24"/>
  <c r="N56" i="24"/>
  <c r="C56" i="24"/>
  <c r="B10" i="24"/>
  <c r="B6" i="24"/>
  <c r="B4" i="24"/>
  <c r="K10" i="6"/>
  <c r="B10" i="6"/>
  <c r="I10" i="8"/>
  <c r="B10" i="8"/>
  <c r="F370" i="5" l="1"/>
  <c r="G370" i="5" s="1"/>
  <c r="B138" i="6"/>
  <c r="C104" i="24" s="1"/>
  <c r="C43" i="9"/>
  <c r="C44" i="9"/>
  <c r="C45" i="9"/>
  <c r="C46" i="9"/>
  <c r="C47" i="9"/>
  <c r="C48" i="9"/>
  <c r="C49" i="9"/>
  <c r="C50" i="9"/>
  <c r="C51" i="9"/>
  <c r="C52" i="9"/>
  <c r="C53" i="9"/>
  <c r="C54" i="9"/>
  <c r="C55" i="9"/>
  <c r="C56" i="9"/>
  <c r="C57" i="9"/>
  <c r="C58" i="9"/>
  <c r="C59" i="9"/>
  <c r="C60" i="9"/>
  <c r="C61" i="9"/>
  <c r="C42" i="9"/>
  <c r="B94" i="6"/>
  <c r="B95" i="6"/>
  <c r="B97" i="6"/>
  <c r="C72" i="24" s="1"/>
  <c r="B98" i="6"/>
  <c r="C73" i="24" s="1"/>
  <c r="C74" i="24"/>
  <c r="B100" i="6"/>
  <c r="C75" i="24" s="1"/>
  <c r="B101" i="6"/>
  <c r="C76" i="24" s="1"/>
  <c r="B102" i="6"/>
  <c r="C77" i="24" s="1"/>
  <c r="B103" i="6"/>
  <c r="C78" i="24" s="1"/>
  <c r="B104" i="6"/>
  <c r="C79" i="24" s="1"/>
  <c r="B105" i="6"/>
  <c r="C80" i="24" s="1"/>
  <c r="B106" i="6"/>
  <c r="C81" i="24" s="1"/>
  <c r="B107" i="6"/>
  <c r="C82" i="24" s="1"/>
  <c r="B108" i="6"/>
  <c r="C83" i="24" s="1"/>
  <c r="B93" i="6"/>
  <c r="A94" i="6"/>
  <c r="A95" i="6"/>
  <c r="A96" i="6"/>
  <c r="A97" i="6"/>
  <c r="A98" i="6"/>
  <c r="A99" i="6"/>
  <c r="A100" i="6"/>
  <c r="A101" i="6"/>
  <c r="A102" i="6"/>
  <c r="A103" i="6"/>
  <c r="A104" i="6"/>
  <c r="A105" i="6"/>
  <c r="A106" i="6"/>
  <c r="A107" i="6"/>
  <c r="A108" i="6"/>
  <c r="A93" i="6"/>
  <c r="B61" i="9"/>
  <c r="A61" i="9"/>
  <c r="B60" i="9"/>
  <c r="A60" i="9"/>
  <c r="B59" i="9"/>
  <c r="A59" i="9"/>
  <c r="B58" i="9"/>
  <c r="A58" i="9"/>
  <c r="B57" i="9"/>
  <c r="A57" i="9"/>
  <c r="B56" i="9"/>
  <c r="A56" i="9"/>
  <c r="B55" i="9"/>
  <c r="A55" i="9"/>
  <c r="B54" i="9"/>
  <c r="A54" i="9"/>
  <c r="B53" i="9"/>
  <c r="A53" i="9"/>
  <c r="B52" i="9"/>
  <c r="A52" i="9"/>
  <c r="B51" i="9"/>
  <c r="A51" i="9"/>
  <c r="B50" i="9"/>
  <c r="A50" i="9"/>
  <c r="B49" i="9"/>
  <c r="A49" i="9"/>
  <c r="B48" i="9"/>
  <c r="A48" i="9"/>
  <c r="B47" i="9"/>
  <c r="A47" i="9"/>
  <c r="B46" i="9"/>
  <c r="A46" i="9"/>
  <c r="B45" i="9"/>
  <c r="A45" i="9"/>
  <c r="B44" i="9"/>
  <c r="A44" i="9"/>
  <c r="B43" i="9"/>
  <c r="A43" i="9"/>
  <c r="B42" i="9"/>
  <c r="A42" i="9"/>
  <c r="K29" i="9"/>
  <c r="J28" i="9"/>
  <c r="L28" i="9" s="1"/>
  <c r="I28" i="9"/>
  <c r="E28" i="9"/>
  <c r="M28" i="9" s="1"/>
  <c r="J27" i="9"/>
  <c r="L27" i="9" s="1"/>
  <c r="I27" i="9"/>
  <c r="E27" i="9"/>
  <c r="M27" i="9" s="1"/>
  <c r="J26" i="9"/>
  <c r="L26" i="9" s="1"/>
  <c r="I26" i="9"/>
  <c r="E26" i="9"/>
  <c r="J25" i="9"/>
  <c r="L25" i="9" s="1"/>
  <c r="I25" i="9"/>
  <c r="E25" i="9"/>
  <c r="G25" i="9" s="1"/>
  <c r="J24" i="9"/>
  <c r="L24" i="9" s="1"/>
  <c r="I24" i="9"/>
  <c r="E24" i="9"/>
  <c r="F24" i="9" s="1"/>
  <c r="J23" i="9"/>
  <c r="L23" i="9" s="1"/>
  <c r="I23" i="9"/>
  <c r="E23" i="9"/>
  <c r="G23" i="9" s="1"/>
  <c r="J22" i="9"/>
  <c r="L22" i="9" s="1"/>
  <c r="I22" i="9"/>
  <c r="E22" i="9"/>
  <c r="F22" i="9" s="1"/>
  <c r="J21" i="9"/>
  <c r="L21" i="9" s="1"/>
  <c r="I21" i="9"/>
  <c r="E21" i="9"/>
  <c r="F21" i="9" s="1"/>
  <c r="J20" i="9"/>
  <c r="L20" i="9" s="1"/>
  <c r="I20" i="9"/>
  <c r="E20" i="9"/>
  <c r="M20" i="9" s="1"/>
  <c r="J19" i="9"/>
  <c r="L19" i="9" s="1"/>
  <c r="I19" i="9"/>
  <c r="E19" i="9"/>
  <c r="M19" i="9" s="1"/>
  <c r="J18" i="9"/>
  <c r="L18" i="9" s="1"/>
  <c r="I18" i="9"/>
  <c r="E18" i="9"/>
  <c r="J17" i="9"/>
  <c r="L17" i="9" s="1"/>
  <c r="I17" i="9"/>
  <c r="E17" i="9"/>
  <c r="G17" i="9" s="1"/>
  <c r="J16" i="9"/>
  <c r="L16" i="9" s="1"/>
  <c r="I16" i="9"/>
  <c r="E16" i="9"/>
  <c r="F16" i="9" s="1"/>
  <c r="J15" i="9"/>
  <c r="L15" i="9" s="1"/>
  <c r="I15" i="9"/>
  <c r="E15" i="9"/>
  <c r="G15" i="9" s="1"/>
  <c r="J14" i="9"/>
  <c r="L14" i="9" s="1"/>
  <c r="I14" i="9"/>
  <c r="E14" i="9"/>
  <c r="F14" i="9" s="1"/>
  <c r="J13" i="9"/>
  <c r="L13" i="9" s="1"/>
  <c r="I13" i="9"/>
  <c r="E13" i="9"/>
  <c r="J12" i="9"/>
  <c r="L12" i="9" s="1"/>
  <c r="I12" i="9"/>
  <c r="E12" i="9"/>
  <c r="M12" i="9" s="1"/>
  <c r="J11" i="9"/>
  <c r="L11" i="9" s="1"/>
  <c r="I11" i="9"/>
  <c r="E11" i="9"/>
  <c r="J10" i="9"/>
  <c r="L10" i="9" s="1"/>
  <c r="I10" i="9"/>
  <c r="E10" i="9"/>
  <c r="F10" i="9" s="1"/>
  <c r="J9" i="9"/>
  <c r="L9" i="9" s="1"/>
  <c r="I9" i="9"/>
  <c r="E9" i="9"/>
  <c r="G9" i="9" s="1"/>
  <c r="J6" i="9"/>
  <c r="I6" i="9"/>
  <c r="E44" i="9" l="1"/>
  <c r="D44" i="9"/>
  <c r="G22" i="9"/>
  <c r="C95" i="6"/>
  <c r="D70" i="24" s="1"/>
  <c r="C70" i="24"/>
  <c r="E94" i="6"/>
  <c r="F69" i="24" s="1"/>
  <c r="C69" i="24"/>
  <c r="J93" i="6"/>
  <c r="C68" i="24"/>
  <c r="J94" i="6"/>
  <c r="K69" i="24" s="1"/>
  <c r="D45" i="9"/>
  <c r="G21" i="9"/>
  <c r="M21" i="9"/>
  <c r="D43" i="9"/>
  <c r="D47" i="9"/>
  <c r="D55" i="9"/>
  <c r="L94" i="6"/>
  <c r="M69" i="24" s="1"/>
  <c r="K94" i="6"/>
  <c r="L69" i="24" s="1"/>
  <c r="H94" i="6"/>
  <c r="I69" i="24" s="1"/>
  <c r="G94" i="6"/>
  <c r="H69" i="24" s="1"/>
  <c r="D94" i="6"/>
  <c r="E69" i="24" s="1"/>
  <c r="G93" i="6"/>
  <c r="C93" i="6"/>
  <c r="F93" i="6"/>
  <c r="I94" i="6"/>
  <c r="I93" i="6"/>
  <c r="M93" i="6"/>
  <c r="E93" i="6"/>
  <c r="H93" i="6"/>
  <c r="K93" i="6"/>
  <c r="C94" i="6"/>
  <c r="D69" i="24" s="1"/>
  <c r="F94" i="6"/>
  <c r="G69" i="24" s="1"/>
  <c r="L93" i="6"/>
  <c r="D93" i="6"/>
  <c r="M94" i="6"/>
  <c r="N69" i="24" s="1"/>
  <c r="D49" i="9"/>
  <c r="D57" i="9"/>
  <c r="D54" i="9"/>
  <c r="D42" i="9"/>
  <c r="E46" i="9"/>
  <c r="D51" i="9"/>
  <c r="D59" i="9"/>
  <c r="G13" i="9"/>
  <c r="F15" i="9"/>
  <c r="E43" i="9"/>
  <c r="D52" i="9"/>
  <c r="E59" i="9"/>
  <c r="M17" i="9"/>
  <c r="D50" i="9"/>
  <c r="F13" i="9"/>
  <c r="M13" i="9"/>
  <c r="M15" i="9"/>
  <c r="E51" i="9"/>
  <c r="D61" i="9"/>
  <c r="E54" i="9"/>
  <c r="M24" i="9"/>
  <c r="M23" i="9"/>
  <c r="M16" i="9"/>
  <c r="E48" i="9"/>
  <c r="E55" i="9"/>
  <c r="E57" i="9"/>
  <c r="F57" i="9" s="1"/>
  <c r="G57" i="9" s="1"/>
  <c r="M9" i="9"/>
  <c r="M18" i="9"/>
  <c r="G24" i="9"/>
  <c r="M25" i="9"/>
  <c r="D46" i="9"/>
  <c r="E50" i="9"/>
  <c r="D53" i="9"/>
  <c r="D60" i="9"/>
  <c r="D58" i="9"/>
  <c r="G14" i="9"/>
  <c r="F23" i="9"/>
  <c r="E58" i="9"/>
  <c r="E56" i="9"/>
  <c r="M10" i="9"/>
  <c r="G16" i="9"/>
  <c r="M26" i="9"/>
  <c r="E47" i="9"/>
  <c r="E49" i="9"/>
  <c r="F44" i="9"/>
  <c r="G44" i="9" s="1"/>
  <c r="D48" i="9"/>
  <c r="G12" i="9"/>
  <c r="G20" i="9"/>
  <c r="F27" i="9"/>
  <c r="F18" i="9"/>
  <c r="G27" i="9"/>
  <c r="E42" i="9"/>
  <c r="F9" i="9"/>
  <c r="G10" i="9"/>
  <c r="M14" i="9"/>
  <c r="F17" i="9"/>
  <c r="G18" i="9"/>
  <c r="M22" i="9"/>
  <c r="F25" i="9"/>
  <c r="G26" i="9"/>
  <c r="F20" i="9"/>
  <c r="D56" i="9"/>
  <c r="F19" i="9"/>
  <c r="E45" i="9"/>
  <c r="E53" i="9"/>
  <c r="E61" i="9"/>
  <c r="F28" i="9"/>
  <c r="G28" i="9"/>
  <c r="G11" i="9"/>
  <c r="G19" i="9"/>
  <c r="F26" i="9"/>
  <c r="E52" i="9"/>
  <c r="E60" i="9"/>
  <c r="F12" i="9"/>
  <c r="F11" i="9"/>
  <c r="M11" i="9"/>
  <c r="G68" i="24" l="1"/>
  <c r="K68" i="24"/>
  <c r="D68" i="24"/>
  <c r="L68" i="24"/>
  <c r="F55" i="9"/>
  <c r="G55" i="9" s="1"/>
  <c r="E68" i="24"/>
  <c r="H68" i="24"/>
  <c r="I68" i="24"/>
  <c r="F68" i="24"/>
  <c r="N68" i="24"/>
  <c r="J68" i="24"/>
  <c r="M68" i="24"/>
  <c r="F43" i="9"/>
  <c r="G43" i="9" s="1"/>
  <c r="F47" i="9"/>
  <c r="G47" i="9" s="1"/>
  <c r="F45" i="9"/>
  <c r="G45" i="9" s="1"/>
  <c r="F46" i="9"/>
  <c r="G46" i="9" s="1"/>
  <c r="F51" i="9"/>
  <c r="G51" i="9" s="1"/>
  <c r="F49" i="9"/>
  <c r="G49" i="9" s="1"/>
  <c r="F52" i="9"/>
  <c r="G52" i="9" s="1"/>
  <c r="F54" i="9"/>
  <c r="G54" i="9" s="1"/>
  <c r="F48" i="9"/>
  <c r="G48" i="9" s="1"/>
  <c r="F50" i="9"/>
  <c r="G50" i="9" s="1"/>
  <c r="F59" i="9"/>
  <c r="G59" i="9" s="1"/>
  <c r="F61" i="9"/>
  <c r="G61" i="9" s="1"/>
  <c r="F53" i="9"/>
  <c r="G53" i="9" s="1"/>
  <c r="D62" i="9"/>
  <c r="C16" i="28" s="1"/>
  <c r="F60" i="9"/>
  <c r="G60" i="9" s="1"/>
  <c r="F56" i="9"/>
  <c r="G56" i="9" s="1"/>
  <c r="E62" i="9"/>
  <c r="C18" i="28" s="1"/>
  <c r="F58" i="9"/>
  <c r="G58" i="9" s="1"/>
  <c r="F42" i="9"/>
  <c r="G42" i="9" s="1"/>
  <c r="F68" i="22" l="1"/>
  <c r="B34" i="23" s="1"/>
  <c r="F62" i="9"/>
  <c r="I62" i="9"/>
  <c r="G62" i="9" l="1"/>
  <c r="B58" i="8"/>
  <c r="I57" i="8"/>
  <c r="J44" i="8" l="1"/>
  <c r="J57" i="8" s="1"/>
  <c r="C20" i="28" s="1"/>
  <c r="F67" i="22"/>
  <c r="B33" i="23" s="1"/>
  <c r="B96" i="6"/>
  <c r="G97" i="24"/>
  <c r="C71" i="24" l="1"/>
  <c r="C42" i="24"/>
  <c r="F66" i="22" s="1"/>
  <c r="B32" i="23" s="1"/>
  <c r="C97" i="6"/>
  <c r="C98" i="6"/>
  <c r="C100" i="6"/>
  <c r="C101" i="6"/>
  <c r="C102" i="6"/>
  <c r="C103" i="6"/>
  <c r="C104" i="6"/>
  <c r="C105" i="6"/>
  <c r="C106" i="6"/>
  <c r="C107" i="6"/>
  <c r="C108" i="6"/>
  <c r="D103" i="6" l="1"/>
  <c r="D78" i="24"/>
  <c r="D107" i="6"/>
  <c r="D82" i="24"/>
  <c r="D106" i="6"/>
  <c r="D81" i="24"/>
  <c r="D102" i="6"/>
  <c r="D77" i="24"/>
  <c r="D108" i="6"/>
  <c r="D83" i="24"/>
  <c r="D105" i="6"/>
  <c r="D80" i="24"/>
  <c r="D104" i="6"/>
  <c r="D79" i="24"/>
  <c r="D101" i="6"/>
  <c r="D76" i="24"/>
  <c r="D100" i="6"/>
  <c r="D75" i="24"/>
  <c r="D98" i="6"/>
  <c r="D73" i="24"/>
  <c r="D97" i="6"/>
  <c r="D72" i="24"/>
  <c r="D95" i="6"/>
  <c r="F44" i="6"/>
  <c r="F35" i="6"/>
  <c r="F36" i="6"/>
  <c r="F37" i="6"/>
  <c r="F42" i="6"/>
  <c r="F45" i="6"/>
  <c r="F46" i="6"/>
  <c r="F47" i="6"/>
  <c r="F48" i="6"/>
  <c r="F49" i="6"/>
  <c r="F43" i="6"/>
  <c r="F50" i="6" l="1"/>
  <c r="E105" i="6"/>
  <c r="E80" i="24"/>
  <c r="E107" i="6"/>
  <c r="E82" i="24"/>
  <c r="E102" i="6"/>
  <c r="E77" i="24"/>
  <c r="E104" i="6"/>
  <c r="E79" i="24"/>
  <c r="E106" i="6"/>
  <c r="E81" i="24"/>
  <c r="E108" i="6"/>
  <c r="E83" i="24"/>
  <c r="E103" i="6"/>
  <c r="E78" i="24"/>
  <c r="E101" i="6"/>
  <c r="E76" i="24"/>
  <c r="E100" i="6"/>
  <c r="E75" i="24"/>
  <c r="E95" i="6"/>
  <c r="E70" i="24"/>
  <c r="E98" i="6"/>
  <c r="E73" i="24"/>
  <c r="E97" i="6"/>
  <c r="E72" i="24"/>
  <c r="F71" i="22" l="1"/>
  <c r="B37" i="23" s="1"/>
  <c r="O53" i="6"/>
  <c r="O56" i="6" s="1"/>
  <c r="C99" i="6" s="1"/>
  <c r="F103" i="6"/>
  <c r="F78" i="24"/>
  <c r="F102" i="6"/>
  <c r="F77" i="24"/>
  <c r="F108" i="6"/>
  <c r="F83" i="24"/>
  <c r="F104" i="6"/>
  <c r="F79" i="24"/>
  <c r="F107" i="6"/>
  <c r="F82" i="24"/>
  <c r="F106" i="6"/>
  <c r="F81" i="24"/>
  <c r="F105" i="6"/>
  <c r="F80" i="24"/>
  <c r="F101" i="6"/>
  <c r="F76" i="24"/>
  <c r="F100" i="6"/>
  <c r="F75" i="24"/>
  <c r="F95" i="6"/>
  <c r="F70" i="24"/>
  <c r="F98" i="6"/>
  <c r="F73" i="24"/>
  <c r="F97" i="6"/>
  <c r="F72" i="24"/>
  <c r="C96" i="6"/>
  <c r="B86" i="6"/>
  <c r="C61" i="24" s="1"/>
  <c r="C67" i="24" s="1"/>
  <c r="B92" i="6"/>
  <c r="J130" i="6"/>
  <c r="G95" i="24" s="1"/>
  <c r="D74" i="24" l="1"/>
  <c r="D99" i="6"/>
  <c r="C109" i="6"/>
  <c r="D84" i="24" s="1"/>
  <c r="K109" i="6"/>
  <c r="L84" i="24" s="1"/>
  <c r="D109" i="6"/>
  <c r="E84" i="24" s="1"/>
  <c r="L109" i="6"/>
  <c r="M84" i="24" s="1"/>
  <c r="F109" i="6"/>
  <c r="G84" i="24" s="1"/>
  <c r="B109" i="6"/>
  <c r="G109" i="6"/>
  <c r="H84" i="24" s="1"/>
  <c r="H109" i="6"/>
  <c r="I84" i="24" s="1"/>
  <c r="J109" i="6"/>
  <c r="K84" i="24" s="1"/>
  <c r="E109" i="6"/>
  <c r="F84" i="24" s="1"/>
  <c r="M109" i="6"/>
  <c r="N84" i="24" s="1"/>
  <c r="I109" i="6"/>
  <c r="J84" i="24" s="1"/>
  <c r="G108" i="6"/>
  <c r="G83" i="24"/>
  <c r="G105" i="6"/>
  <c r="G80" i="24"/>
  <c r="G106" i="6"/>
  <c r="G81" i="24"/>
  <c r="G104" i="6"/>
  <c r="G79" i="24"/>
  <c r="G102" i="6"/>
  <c r="G77" i="24"/>
  <c r="G107" i="6"/>
  <c r="G82" i="24"/>
  <c r="G103" i="6"/>
  <c r="G78" i="24"/>
  <c r="G101" i="6"/>
  <c r="G76" i="24"/>
  <c r="G100" i="6"/>
  <c r="G75" i="24"/>
  <c r="G95" i="6"/>
  <c r="G70" i="24"/>
  <c r="G98" i="6"/>
  <c r="G73" i="24"/>
  <c r="G97" i="6"/>
  <c r="G72" i="24"/>
  <c r="C38" i="24"/>
  <c r="B84" i="6"/>
  <c r="C59" i="24" s="1"/>
  <c r="D96" i="6"/>
  <c r="D71" i="24"/>
  <c r="E99" i="6" l="1"/>
  <c r="E74" i="24"/>
  <c r="C84" i="24"/>
  <c r="B110" i="6"/>
  <c r="C85" i="24" s="1"/>
  <c r="D110" i="6"/>
  <c r="E85" i="24" s="1"/>
  <c r="C110" i="6"/>
  <c r="D85" i="24" s="1"/>
  <c r="H106" i="6"/>
  <c r="H81" i="24"/>
  <c r="H103" i="6"/>
  <c r="H78" i="24"/>
  <c r="H107" i="6"/>
  <c r="H82" i="24"/>
  <c r="H104" i="6"/>
  <c r="H79" i="24"/>
  <c r="H105" i="6"/>
  <c r="H80" i="24"/>
  <c r="H102" i="6"/>
  <c r="H77" i="24"/>
  <c r="H108" i="6"/>
  <c r="H83" i="24"/>
  <c r="H101" i="6"/>
  <c r="H76" i="24"/>
  <c r="H100" i="6"/>
  <c r="H75" i="24"/>
  <c r="H95" i="6"/>
  <c r="H70" i="24"/>
  <c r="H98" i="6"/>
  <c r="H73" i="24"/>
  <c r="H97" i="6"/>
  <c r="H72" i="24"/>
  <c r="E96" i="6"/>
  <c r="E110" i="6" s="1"/>
  <c r="E71" i="24"/>
  <c r="F99" i="6" l="1"/>
  <c r="F74" i="24"/>
  <c r="I107" i="6"/>
  <c r="J107" i="6" s="1"/>
  <c r="I82" i="24"/>
  <c r="I104" i="6"/>
  <c r="J104" i="6" s="1"/>
  <c r="I79" i="24"/>
  <c r="I102" i="6"/>
  <c r="J102" i="6" s="1"/>
  <c r="I77" i="24"/>
  <c r="I108" i="6"/>
  <c r="J108" i="6" s="1"/>
  <c r="I83" i="24"/>
  <c r="I103" i="6"/>
  <c r="J103" i="6" s="1"/>
  <c r="I78" i="24"/>
  <c r="I105" i="6"/>
  <c r="J105" i="6" s="1"/>
  <c r="I80" i="24"/>
  <c r="I106" i="6"/>
  <c r="J106" i="6" s="1"/>
  <c r="I81" i="24"/>
  <c r="I101" i="6"/>
  <c r="J101" i="6" s="1"/>
  <c r="I76" i="24"/>
  <c r="I100" i="6"/>
  <c r="J100" i="6" s="1"/>
  <c r="I75" i="24"/>
  <c r="I95" i="6"/>
  <c r="I70" i="24"/>
  <c r="F390" i="5"/>
  <c r="I98" i="6"/>
  <c r="J98" i="6" s="1"/>
  <c r="I73" i="24"/>
  <c r="I97" i="6"/>
  <c r="J97" i="6" s="1"/>
  <c r="I72" i="24"/>
  <c r="F96" i="6"/>
  <c r="F71" i="24"/>
  <c r="F84" i="6"/>
  <c r="G59" i="24" s="1"/>
  <c r="K84" i="6"/>
  <c r="L59" i="24" s="1"/>
  <c r="E84" i="6"/>
  <c r="F59" i="24" s="1"/>
  <c r="G84" i="6"/>
  <c r="H59" i="24" s="1"/>
  <c r="L84" i="6"/>
  <c r="M59" i="24" s="1"/>
  <c r="B88" i="6"/>
  <c r="C63" i="24" s="1"/>
  <c r="I84" i="6"/>
  <c r="J59" i="24" s="1"/>
  <c r="D84" i="6"/>
  <c r="E59" i="24" s="1"/>
  <c r="J84" i="6"/>
  <c r="K59" i="24" s="1"/>
  <c r="H84" i="6"/>
  <c r="I59" i="24" s="1"/>
  <c r="M84" i="6"/>
  <c r="N59" i="24" s="1"/>
  <c r="C84" i="6"/>
  <c r="B124" i="6"/>
  <c r="F85" i="24"/>
  <c r="B126" i="6"/>
  <c r="C97" i="24" s="1"/>
  <c r="G99" i="6" l="1"/>
  <c r="G74" i="24"/>
  <c r="F110" i="6"/>
  <c r="D59" i="24"/>
  <c r="E130" i="6"/>
  <c r="B137" i="6" s="1"/>
  <c r="C103" i="24" s="1"/>
  <c r="G390" i="5"/>
  <c r="F18" i="28"/>
  <c r="C95" i="24"/>
  <c r="J95" i="6"/>
  <c r="K95" i="6" s="1"/>
  <c r="K106" i="6"/>
  <c r="K81" i="24"/>
  <c r="K102" i="6"/>
  <c r="K77" i="24"/>
  <c r="K105" i="6"/>
  <c r="K80" i="24"/>
  <c r="K104" i="6"/>
  <c r="K79" i="24"/>
  <c r="K108" i="6"/>
  <c r="K83" i="24"/>
  <c r="K103" i="6"/>
  <c r="K78" i="24"/>
  <c r="K107" i="6"/>
  <c r="K82" i="24"/>
  <c r="K101" i="6"/>
  <c r="K76" i="24"/>
  <c r="K100" i="6"/>
  <c r="K75" i="24"/>
  <c r="K98" i="6"/>
  <c r="K73" i="24"/>
  <c r="K97" i="6"/>
  <c r="K72" i="24"/>
  <c r="B89" i="6"/>
  <c r="C40" i="24"/>
  <c r="C48" i="24" s="1"/>
  <c r="C22" i="28"/>
  <c r="I16" i="28" s="1"/>
  <c r="G96" i="6"/>
  <c r="G110" i="6" s="1"/>
  <c r="G71" i="24"/>
  <c r="G85" i="24"/>
  <c r="L390" i="5"/>
  <c r="H99" i="6" l="1"/>
  <c r="H74" i="24"/>
  <c r="K70" i="24"/>
  <c r="L107" i="6"/>
  <c r="L82" i="24"/>
  <c r="L105" i="6"/>
  <c r="L80" i="24"/>
  <c r="L103" i="6"/>
  <c r="L78" i="24"/>
  <c r="L104" i="6"/>
  <c r="L79" i="24"/>
  <c r="L102" i="6"/>
  <c r="L77" i="24"/>
  <c r="L108" i="6"/>
  <c r="L83" i="24"/>
  <c r="L106" i="6"/>
  <c r="L81" i="24"/>
  <c r="C64" i="24"/>
  <c r="C65" i="24" s="1"/>
  <c r="J89" i="6"/>
  <c r="K64" i="24" s="1"/>
  <c r="K89" i="6"/>
  <c r="L64" i="24" s="1"/>
  <c r="D89" i="6"/>
  <c r="E64" i="24" s="1"/>
  <c r="L89" i="6"/>
  <c r="M64" i="24" s="1"/>
  <c r="G89" i="6"/>
  <c r="H64" i="24" s="1"/>
  <c r="E89" i="6"/>
  <c r="F64" i="24" s="1"/>
  <c r="M89" i="6"/>
  <c r="N64" i="24" s="1"/>
  <c r="F89" i="6"/>
  <c r="G64" i="24" s="1"/>
  <c r="C89" i="6"/>
  <c r="D64" i="24" s="1"/>
  <c r="H89" i="6"/>
  <c r="I64" i="24" s="1"/>
  <c r="I89" i="6"/>
  <c r="J64" i="24" s="1"/>
  <c r="L101" i="6"/>
  <c r="L76" i="24"/>
  <c r="L100" i="6"/>
  <c r="L75" i="24"/>
  <c r="L95" i="6"/>
  <c r="L70" i="24"/>
  <c r="L98" i="6"/>
  <c r="L73" i="24"/>
  <c r="L97" i="6"/>
  <c r="L72" i="24"/>
  <c r="F22" i="28"/>
  <c r="F44" i="24" s="1"/>
  <c r="J16" i="28"/>
  <c r="C44" i="24"/>
  <c r="C46" i="24" s="1"/>
  <c r="I38" i="24" s="1"/>
  <c r="F16" i="28"/>
  <c r="F20" i="28" s="1"/>
  <c r="H96" i="6"/>
  <c r="H110" i="6" s="1"/>
  <c r="H71" i="24"/>
  <c r="O61" i="24"/>
  <c r="O62" i="24" s="1"/>
  <c r="O59" i="24"/>
  <c r="B90" i="6"/>
  <c r="B125" i="6"/>
  <c r="B111" i="6"/>
  <c r="H85" i="24"/>
  <c r="I74" i="24" l="1"/>
  <c r="I99" i="6"/>
  <c r="J99" i="6" s="1"/>
  <c r="B127" i="6"/>
  <c r="B128" i="6" s="1"/>
  <c r="C100" i="24"/>
  <c r="F69" i="22"/>
  <c r="B35" i="23" s="1"/>
  <c r="F70" i="22"/>
  <c r="B36" i="23" s="1"/>
  <c r="M104" i="6"/>
  <c r="N79" i="24" s="1"/>
  <c r="M79" i="24"/>
  <c r="M108" i="6"/>
  <c r="N83" i="24" s="1"/>
  <c r="M83" i="24"/>
  <c r="M105" i="6"/>
  <c r="N80" i="24" s="1"/>
  <c r="M80" i="24"/>
  <c r="M106" i="6"/>
  <c r="N81" i="24" s="1"/>
  <c r="M81" i="24"/>
  <c r="M103" i="6"/>
  <c r="N78" i="24" s="1"/>
  <c r="M78" i="24"/>
  <c r="M102" i="6"/>
  <c r="N77" i="24" s="1"/>
  <c r="M77" i="24"/>
  <c r="M107" i="6"/>
  <c r="N82" i="24" s="1"/>
  <c r="M82" i="24"/>
  <c r="C96" i="24"/>
  <c r="B140" i="6"/>
  <c r="C106" i="24" s="1"/>
  <c r="M101" i="6"/>
  <c r="N76" i="24" s="1"/>
  <c r="M76" i="24"/>
  <c r="M100" i="6"/>
  <c r="N75" i="24" s="1"/>
  <c r="M75" i="24"/>
  <c r="M95" i="6"/>
  <c r="M70" i="24"/>
  <c r="M98" i="6"/>
  <c r="N73" i="24" s="1"/>
  <c r="M73" i="24"/>
  <c r="M97" i="6"/>
  <c r="N72" i="24" s="1"/>
  <c r="M72" i="24"/>
  <c r="F40" i="24"/>
  <c r="F46" i="24" s="1"/>
  <c r="F24" i="28"/>
  <c r="I96" i="6"/>
  <c r="I71" i="24"/>
  <c r="O64" i="24"/>
  <c r="B112" i="6"/>
  <c r="J135" i="6" s="1"/>
  <c r="C86" i="24"/>
  <c r="B135" i="6"/>
  <c r="C101" i="24" s="1"/>
  <c r="C90" i="6"/>
  <c r="I85" i="24"/>
  <c r="C88" i="6"/>
  <c r="D63" i="24" s="1"/>
  <c r="D65" i="24" s="1"/>
  <c r="K99" i="6" l="1"/>
  <c r="K74" i="24"/>
  <c r="N70" i="24"/>
  <c r="J96" i="6"/>
  <c r="J110" i="6" s="1"/>
  <c r="I110" i="6"/>
  <c r="J85" i="24" s="1"/>
  <c r="F42" i="24"/>
  <c r="K96" i="6"/>
  <c r="K110" i="6" s="1"/>
  <c r="K71" i="24"/>
  <c r="J131" i="6"/>
  <c r="G96" i="24" s="1"/>
  <c r="B113" i="6"/>
  <c r="C88" i="24" s="1"/>
  <c r="C87" i="24"/>
  <c r="B139" i="6"/>
  <c r="C105" i="24" s="1"/>
  <c r="D90" i="6"/>
  <c r="B136" i="6"/>
  <c r="C102" i="24" s="1"/>
  <c r="G98" i="24"/>
  <c r="D88" i="6"/>
  <c r="E63" i="24" s="1"/>
  <c r="E65" i="24" s="1"/>
  <c r="C111" i="6"/>
  <c r="D86" i="24" s="1"/>
  <c r="L74" i="24" l="1"/>
  <c r="L99" i="6"/>
  <c r="B114" i="6"/>
  <c r="C89" i="24" s="1"/>
  <c r="L96" i="6"/>
  <c r="L110" i="6" s="1"/>
  <c r="L71" i="24"/>
  <c r="K85" i="24"/>
  <c r="D111" i="6"/>
  <c r="E86" i="24" s="1"/>
  <c r="E111" i="6"/>
  <c r="F86" i="24" s="1"/>
  <c r="E88" i="6"/>
  <c r="F63" i="24" s="1"/>
  <c r="F65" i="24" s="1"/>
  <c r="C112" i="6"/>
  <c r="D112" i="6"/>
  <c r="E87" i="24" s="1"/>
  <c r="M99" i="6" l="1"/>
  <c r="N74" i="24" s="1"/>
  <c r="M74" i="24"/>
  <c r="M96" i="6"/>
  <c r="M71" i="24"/>
  <c r="C113" i="6"/>
  <c r="D88" i="24" s="1"/>
  <c r="D87" i="24"/>
  <c r="L85" i="24"/>
  <c r="E90" i="6"/>
  <c r="F90" i="6"/>
  <c r="F88" i="6"/>
  <c r="G63" i="24" s="1"/>
  <c r="G65" i="24" s="1"/>
  <c r="N71" i="24" l="1"/>
  <c r="M110" i="6"/>
  <c r="N85" i="24" s="1"/>
  <c r="C114" i="6"/>
  <c r="D89" i="24" s="1"/>
  <c r="D113" i="6"/>
  <c r="D114" i="6" s="1"/>
  <c r="E89" i="24" s="1"/>
  <c r="E112" i="6"/>
  <c r="F87" i="24" s="1"/>
  <c r="M85" i="24"/>
  <c r="F111" i="6"/>
  <c r="G86" i="24" s="1"/>
  <c r="G90" i="6"/>
  <c r="G88" i="6"/>
  <c r="H63" i="24" s="1"/>
  <c r="H65" i="24" s="1"/>
  <c r="F112" i="6"/>
  <c r="G87" i="24" s="1"/>
  <c r="O85" i="24" l="1"/>
  <c r="E88" i="24"/>
  <c r="E113" i="6"/>
  <c r="F88" i="24" s="1"/>
  <c r="N110" i="6"/>
  <c r="H90" i="6"/>
  <c r="H88" i="6"/>
  <c r="I63" i="24" s="1"/>
  <c r="I65" i="24" s="1"/>
  <c r="G111" i="6"/>
  <c r="H86" i="24" s="1"/>
  <c r="G112" i="6"/>
  <c r="E114" i="6" l="1"/>
  <c r="F89" i="24" s="1"/>
  <c r="F113" i="6"/>
  <c r="F114" i="6" s="1"/>
  <c r="G89" i="24" s="1"/>
  <c r="H87" i="24"/>
  <c r="H111" i="6"/>
  <c r="I86" i="24" s="1"/>
  <c r="I90" i="6"/>
  <c r="I88" i="6"/>
  <c r="J63" i="24" s="1"/>
  <c r="J65" i="24" s="1"/>
  <c r="H112" i="6"/>
  <c r="G113" i="6" l="1"/>
  <c r="H88" i="24" s="1"/>
  <c r="G88" i="24"/>
  <c r="I112" i="6"/>
  <c r="I87" i="24"/>
  <c r="J90" i="6"/>
  <c r="J88" i="6"/>
  <c r="K63" i="24" s="1"/>
  <c r="K65" i="24" s="1"/>
  <c r="I111" i="6"/>
  <c r="J86" i="24" s="1"/>
  <c r="G114" i="6" l="1"/>
  <c r="H89" i="24" s="1"/>
  <c r="H113" i="6"/>
  <c r="I88" i="24" s="1"/>
  <c r="J87" i="24"/>
  <c r="K90" i="6"/>
  <c r="K88" i="6"/>
  <c r="L63" i="24" s="1"/>
  <c r="L65" i="24" s="1"/>
  <c r="J111" i="6"/>
  <c r="K86" i="24" s="1"/>
  <c r="J112" i="6"/>
  <c r="K87" i="24" s="1"/>
  <c r="I113" i="6" l="1"/>
  <c r="J88" i="24" s="1"/>
  <c r="H114" i="6"/>
  <c r="I89" i="24" s="1"/>
  <c r="K111" i="6"/>
  <c r="L86" i="24" s="1"/>
  <c r="L111" i="6"/>
  <c r="M86" i="24" s="1"/>
  <c r="L88" i="6"/>
  <c r="M63" i="24" s="1"/>
  <c r="M65" i="24" s="1"/>
  <c r="K112" i="6"/>
  <c r="L87" i="24" s="1"/>
  <c r="J113" i="6" l="1"/>
  <c r="K88" i="24" s="1"/>
  <c r="I114" i="6"/>
  <c r="J89" i="24" s="1"/>
  <c r="N86" i="6"/>
  <c r="N87" i="6" s="1"/>
  <c r="L90" i="6"/>
  <c r="M90" i="6"/>
  <c r="N84" i="6"/>
  <c r="B130" i="6" s="1"/>
  <c r="M88" i="6"/>
  <c r="N63" i="24" s="1"/>
  <c r="N65" i="24" s="1"/>
  <c r="C98" i="24" l="1"/>
  <c r="K113" i="6"/>
  <c r="L88" i="24" s="1"/>
  <c r="J114" i="6"/>
  <c r="K89" i="24" s="1"/>
  <c r="N88" i="6"/>
  <c r="L112" i="6"/>
  <c r="O65" i="24"/>
  <c r="M112" i="6"/>
  <c r="N90" i="6"/>
  <c r="M111" i="6"/>
  <c r="N89" i="6"/>
  <c r="K114" i="6" l="1"/>
  <c r="L89" i="24" s="1"/>
  <c r="N87" i="24"/>
  <c r="N111" i="6"/>
  <c r="B131" i="6" s="1"/>
  <c r="N86" i="24"/>
  <c r="O86" i="24" s="1"/>
  <c r="M87" i="24"/>
  <c r="L113" i="6"/>
  <c r="M88" i="24" s="1"/>
  <c r="C99" i="24" l="1"/>
  <c r="B132" i="6"/>
  <c r="B141" i="6"/>
  <c r="L114" i="6"/>
  <c r="M89" i="24" s="1"/>
  <c r="M113" i="6"/>
  <c r="M114" i="6" s="1"/>
  <c r="N89" i="24" s="1"/>
  <c r="J136" i="6" l="1"/>
  <c r="G99" i="24" s="1"/>
  <c r="J137" i="6"/>
  <c r="G100" i="24" s="1"/>
  <c r="N88" i="24"/>
  <c r="C107" i="24"/>
  <c r="G25" i="24"/>
  <c r="F25" i="24"/>
  <c r="E25" i="24"/>
  <c r="D25" i="24"/>
  <c r="C25" i="24"/>
  <c r="G18" i="24"/>
  <c r="F18" i="24"/>
  <c r="E18" i="24"/>
  <c r="D18" i="24"/>
  <c r="C18" i="24"/>
  <c r="G16" i="24"/>
  <c r="F16" i="24"/>
  <c r="E16" i="24"/>
  <c r="D16" i="24"/>
  <c r="C16" i="24"/>
  <c r="Q139" i="5"/>
  <c r="H174" i="5"/>
  <c r="Q244" i="5"/>
  <c r="H347" i="5"/>
  <c r="Q170" i="5"/>
  <c r="H138" i="5"/>
  <c r="H242" i="5"/>
  <c r="Q67" i="5"/>
  <c r="H139" i="5"/>
  <c r="Q208" i="5"/>
  <c r="H313" i="5"/>
  <c r="Q313" i="5"/>
  <c r="H310" i="5"/>
  <c r="Q277" i="5"/>
  <c r="Q173" i="5"/>
  <c r="Q31" i="5"/>
  <c r="Q205" i="5"/>
  <c r="Q311" i="5"/>
  <c r="H135" i="5"/>
  <c r="H275" i="5"/>
  <c r="Q243" i="5"/>
  <c r="Q33" i="5"/>
  <c r="H312" i="5"/>
  <c r="Q66" i="5"/>
  <c r="H103" i="5"/>
  <c r="Q278" i="5"/>
  <c r="H209" i="5"/>
  <c r="Q349" i="5"/>
  <c r="Q171" i="5"/>
  <c r="H349" i="5"/>
  <c r="H314" i="5"/>
  <c r="Q310" i="5"/>
  <c r="H348" i="5"/>
  <c r="Q209" i="5"/>
  <c r="Q279" i="5"/>
  <c r="H346" i="5"/>
  <c r="H171" i="5"/>
  <c r="H241" i="5"/>
  <c r="H173" i="5"/>
  <c r="H100" i="5"/>
  <c r="Q30" i="5"/>
  <c r="H65" i="5"/>
  <c r="H136" i="5"/>
  <c r="Q69" i="5"/>
  <c r="Q206" i="5"/>
  <c r="Q103" i="5"/>
  <c r="H208" i="5"/>
  <c r="H34" i="5"/>
  <c r="Q32" i="5"/>
  <c r="H278" i="5"/>
  <c r="H276" i="5"/>
  <c r="H205" i="5"/>
  <c r="H69" i="5"/>
  <c r="Q314" i="5"/>
  <c r="H244" i="5"/>
  <c r="Q104" i="5"/>
  <c r="H350" i="5"/>
  <c r="Q138" i="5"/>
  <c r="H240" i="5"/>
  <c r="H101" i="5"/>
  <c r="H243" i="5"/>
  <c r="Q137" i="5"/>
  <c r="H207" i="5"/>
  <c r="H68" i="5"/>
  <c r="H311" i="5"/>
  <c r="Q275" i="5"/>
  <c r="H32" i="5"/>
  <c r="H104" i="5"/>
  <c r="H277" i="5"/>
  <c r="H137" i="5"/>
  <c r="Q101" i="5"/>
  <c r="Q34" i="5"/>
  <c r="H33" i="5"/>
  <c r="H102" i="5"/>
  <c r="Q136" i="5"/>
  <c r="Q347" i="5"/>
  <c r="Q207" i="5"/>
  <c r="Q346" i="5"/>
  <c r="Q65" i="5"/>
  <c r="H66" i="5"/>
  <c r="Q100" i="5"/>
  <c r="H170" i="5"/>
  <c r="Q68" i="5"/>
  <c r="Q276" i="5"/>
  <c r="Q241" i="5"/>
  <c r="Q174" i="5"/>
  <c r="Q312" i="5"/>
  <c r="H279" i="5"/>
  <c r="H67" i="5"/>
  <c r="H172" i="5"/>
  <c r="Q102" i="5"/>
  <c r="H30" i="5"/>
  <c r="Q242" i="5"/>
  <c r="Q172" i="5"/>
  <c r="H31" i="5"/>
  <c r="Q348" i="5"/>
  <c r="H206" i="5"/>
  <c r="Q350" i="5"/>
  <c r="Q135" i="5"/>
  <c r="Q240" i="5"/>
</calcChain>
</file>

<file path=xl/comments1.xml><?xml version="1.0" encoding="utf-8"?>
<comments xmlns="http://schemas.openxmlformats.org/spreadsheetml/2006/main">
  <authors>
    <author>Hector</author>
  </authors>
  <commentList>
    <comment ref="J44" authorId="0" shapeId="0">
      <text>
        <r>
          <rPr>
            <b/>
            <sz val="9"/>
            <color indexed="81"/>
            <rFont val="Tahoma"/>
            <family val="2"/>
          </rPr>
          <t>Hector:</t>
        </r>
        <r>
          <rPr>
            <sz val="9"/>
            <color indexed="81"/>
            <rFont val="Tahoma"/>
            <family val="2"/>
          </rPr>
          <t xml:space="preserve">
Este punto lo llenamos de mis finanzas personales.</t>
        </r>
      </text>
    </comment>
  </commentList>
</comments>
</file>

<file path=xl/comments2.xml><?xml version="1.0" encoding="utf-8"?>
<comments xmlns="http://schemas.openxmlformats.org/spreadsheetml/2006/main">
  <authors>
    <author>Hector</author>
  </authors>
  <commentList>
    <comment ref="B6" authorId="0" shapeId="0">
      <text>
        <r>
          <rPr>
            <b/>
            <sz val="9"/>
            <color indexed="81"/>
            <rFont val="Tahoma"/>
            <family val="2"/>
          </rPr>
          <t>Hector:</t>
        </r>
        <r>
          <rPr>
            <sz val="9"/>
            <color indexed="81"/>
            <rFont val="Tahoma"/>
            <family val="2"/>
          </rPr>
          <t xml:space="preserve">
EN ESTA CASILLA DEBES COLOCAR EL VALOR DE VENTA DE TU PRODUCTO.</t>
        </r>
      </text>
    </comment>
    <comment ref="C6" authorId="0" shapeId="0">
      <text>
        <r>
          <rPr>
            <b/>
            <sz val="9"/>
            <color indexed="81"/>
            <rFont val="Tahoma"/>
            <family val="2"/>
          </rPr>
          <t>Hector:</t>
        </r>
        <r>
          <rPr>
            <sz val="9"/>
            <color indexed="81"/>
            <rFont val="Tahoma"/>
            <family val="2"/>
          </rPr>
          <t xml:space="preserve">
EN ESTA CASILLA COLOCAS EL COSTO DE COMPRA DE TU PRODUCTO.</t>
        </r>
      </text>
    </comment>
    <comment ref="K6" authorId="0" shapeId="0">
      <text>
        <r>
          <rPr>
            <b/>
            <sz val="9"/>
            <color indexed="81"/>
            <rFont val="Tahoma"/>
            <family val="2"/>
          </rPr>
          <t>Hector:</t>
        </r>
        <r>
          <rPr>
            <sz val="9"/>
            <color indexed="81"/>
            <rFont val="Tahoma"/>
            <family val="2"/>
          </rPr>
          <t xml:space="preserve">
En esta casilla ingresa cuantas unidades venderias de cada referencia.</t>
        </r>
      </text>
    </comment>
    <comment ref="A39" authorId="0" shapeId="0">
      <text>
        <r>
          <rPr>
            <b/>
            <sz val="9"/>
            <color indexed="81"/>
            <rFont val="Tahoma"/>
            <family val="2"/>
          </rPr>
          <t>Hector:</t>
        </r>
        <r>
          <rPr>
            <sz val="9"/>
            <color indexed="81"/>
            <rFont val="Tahoma"/>
            <family val="2"/>
          </rPr>
          <t xml:space="preserve">
Ingresa los 10 produtos que mas comercializas en tu Negocio.</t>
        </r>
      </text>
    </comment>
    <comment ref="B39" authorId="0" shapeId="0">
      <text>
        <r>
          <rPr>
            <b/>
            <sz val="9"/>
            <color indexed="81"/>
            <rFont val="Tahoma"/>
            <family val="2"/>
          </rPr>
          <t>Hector:</t>
        </r>
        <r>
          <rPr>
            <sz val="9"/>
            <color indexed="81"/>
            <rFont val="Tahoma"/>
            <family val="2"/>
          </rPr>
          <t xml:space="preserve">
EN ESTA CASILLA DEBES COLOCAR EL VALOR DE VENTA DE TU PRODUCTO.</t>
        </r>
      </text>
    </comment>
    <comment ref="C39" authorId="0" shapeId="0">
      <text>
        <r>
          <rPr>
            <b/>
            <sz val="9"/>
            <color indexed="81"/>
            <rFont val="Tahoma"/>
            <family val="2"/>
          </rPr>
          <t>Hector:</t>
        </r>
        <r>
          <rPr>
            <sz val="9"/>
            <color indexed="81"/>
            <rFont val="Tahoma"/>
            <family val="2"/>
          </rPr>
          <t xml:space="preserve">
EN ESTA CASILLA COLOCAS EL COSTO DE COMPRA DE TU PRODUCTO.</t>
        </r>
      </text>
    </comment>
    <comment ref="F39" authorId="0" shapeId="0">
      <text>
        <r>
          <rPr>
            <b/>
            <sz val="9"/>
            <color indexed="81"/>
            <rFont val="Tahoma"/>
            <family val="2"/>
          </rPr>
          <t>Hector:</t>
        </r>
        <r>
          <rPr>
            <sz val="9"/>
            <color indexed="81"/>
            <rFont val="Tahoma"/>
            <family val="2"/>
          </rPr>
          <t xml:space="preserve">
MARGEN DE CONTRIBUCION, LO QUE NOS QUEDA DE SACAR LOS COSTOS VARIABLES DE LA VENTA</t>
        </r>
      </text>
    </comment>
  </commentList>
</comments>
</file>

<file path=xl/comments3.xml><?xml version="1.0" encoding="utf-8"?>
<comments xmlns="http://schemas.openxmlformats.org/spreadsheetml/2006/main">
  <authors>
    <author>Hector</author>
  </authors>
  <commentList>
    <comment ref="E20" authorId="0" shapeId="0">
      <text>
        <r>
          <rPr>
            <b/>
            <sz val="9"/>
            <color rgb="FF000000"/>
            <rFont val="Tahoma"/>
            <family val="2"/>
          </rPr>
          <t>Hector:</t>
        </r>
        <r>
          <rPr>
            <sz val="9"/>
            <color rgb="FF000000"/>
            <rFont val="Tahoma"/>
            <family val="2"/>
          </rPr>
          <t xml:space="preserve">
</t>
        </r>
        <r>
          <rPr>
            <sz val="9"/>
            <color rgb="FF000000"/>
            <rFont val="Tahoma"/>
            <family val="2"/>
          </rPr>
          <t xml:space="preserve">ES LA VENTA MINIMA QUE DEBES TENER PARA CUBRIR TUS COSTOS.
</t>
        </r>
      </text>
    </comment>
  </commentList>
</comments>
</file>

<file path=xl/comments4.xml><?xml version="1.0" encoding="utf-8"?>
<comments xmlns="http://schemas.openxmlformats.org/spreadsheetml/2006/main">
  <authors>
    <author>Hector</author>
  </authors>
  <commentList>
    <comment ref="J135" authorId="0" shapeId="0">
      <text>
        <r>
          <rPr>
            <b/>
            <sz val="9"/>
            <color rgb="FF000000"/>
            <rFont val="Tahoma"/>
            <family val="2"/>
          </rPr>
          <t>Hector:</t>
        </r>
        <r>
          <rPr>
            <sz val="9"/>
            <color rgb="FF000000"/>
            <rFont val="Tahoma"/>
            <family val="2"/>
          </rPr>
          <t xml:space="preserve">
</t>
        </r>
        <r>
          <rPr>
            <sz val="9"/>
            <color rgb="FF000000"/>
            <rFont val="Tahoma"/>
            <family val="2"/>
          </rPr>
          <t>Esta es la Utildad del Primes Mes</t>
        </r>
      </text>
    </comment>
  </commentList>
</comments>
</file>

<file path=xl/comments5.xml><?xml version="1.0" encoding="utf-8"?>
<comments xmlns="http://schemas.openxmlformats.org/spreadsheetml/2006/main">
  <authors>
    <author>Hector</author>
  </authors>
  <commentList>
    <comment ref="G32" authorId="0" shapeId="0">
      <text>
        <r>
          <rPr>
            <b/>
            <sz val="9"/>
            <color rgb="FF000000"/>
            <rFont val="Tahoma"/>
            <family val="2"/>
          </rPr>
          <t>Hector:</t>
        </r>
        <r>
          <rPr>
            <sz val="9"/>
            <color rgb="FF000000"/>
            <rFont val="Tahoma"/>
            <family val="2"/>
          </rPr>
          <t xml:space="preserve">
</t>
        </r>
        <r>
          <rPr>
            <sz val="9"/>
            <color rgb="FF000000"/>
            <rFont val="Tahoma"/>
            <family val="2"/>
          </rPr>
          <t>Claridad y coherencia en la descripción del proyecto</t>
        </r>
      </text>
    </comment>
  </commentList>
</comments>
</file>

<file path=xl/comments6.xml><?xml version="1.0" encoding="utf-8"?>
<comments xmlns="http://schemas.openxmlformats.org/spreadsheetml/2006/main">
  <authors>
    <author>Hector</author>
  </authors>
  <commentList>
    <comment ref="E12" authorId="0" shapeId="0">
      <text>
        <r>
          <rPr>
            <b/>
            <sz val="9"/>
            <color rgb="FF000000"/>
            <rFont val="Tahoma"/>
            <family val="2"/>
          </rPr>
          <t>Hector:</t>
        </r>
        <r>
          <rPr>
            <sz val="9"/>
            <color rgb="FF000000"/>
            <rFont val="Tahoma"/>
            <family val="2"/>
          </rPr>
          <t xml:space="preserve">
</t>
        </r>
        <r>
          <rPr>
            <sz val="9"/>
            <color rgb="FF000000"/>
            <rFont val="Tahoma"/>
            <family val="2"/>
          </rPr>
          <t>Elije el canal que manejas en tu idea de negocio.</t>
        </r>
      </text>
    </comment>
    <comment ref="E22" authorId="0" shapeId="0">
      <text>
        <r>
          <rPr>
            <b/>
            <sz val="9"/>
            <color indexed="81"/>
            <rFont val="Tahoma"/>
            <family val="2"/>
          </rPr>
          <t>Hector:</t>
        </r>
        <r>
          <rPr>
            <sz val="9"/>
            <color indexed="81"/>
            <rFont val="Tahoma"/>
            <family val="2"/>
          </rPr>
          <t xml:space="preserve">
Cuales serian tus canales para llegar a tu cliente.</t>
        </r>
      </text>
    </comment>
  </commentList>
</comments>
</file>

<file path=xl/comments7.xml><?xml version="1.0" encoding="utf-8"?>
<comments xmlns="http://schemas.openxmlformats.org/spreadsheetml/2006/main">
  <authors>
    <author>Hector</author>
  </authors>
  <commentList>
    <comment ref="H89" authorId="0" shapeId="0">
      <text>
        <r>
          <rPr>
            <b/>
            <sz val="9"/>
            <color indexed="81"/>
            <rFont val="Tahoma"/>
            <family val="2"/>
          </rPr>
          <t>Hector:</t>
        </r>
        <r>
          <rPr>
            <sz val="9"/>
            <color indexed="81"/>
            <rFont val="Tahoma"/>
            <family val="2"/>
          </rPr>
          <t xml:space="preserve">
Potencial del proyecto para generar beneficios sociales, tales como la creación de empleo, inclusión social y apoyo a comunidades vulnerables. Se valorará la capacidad del emprendimiento para mejorar la calidad de vida de las personas. Se tomará en cuenta también el estado de vulnerabilidad propio del emprendedor.</t>
        </r>
      </text>
    </comment>
    <comment ref="H93" authorId="0" shapeId="0">
      <text>
        <r>
          <rPr>
            <b/>
            <sz val="9"/>
            <color indexed="81"/>
            <rFont val="Tahoma"/>
            <family val="2"/>
          </rPr>
          <t>Hector:</t>
        </r>
        <r>
          <rPr>
            <sz val="9"/>
            <color indexed="81"/>
            <rFont val="Tahoma"/>
            <family val="2"/>
          </rPr>
          <t xml:space="preserve">
Evaluación de prácticas sostenibles y respeto por el medio ambiente en la operación del proyecto. Se valorará la implementación de tecnologías limpias y prácticas de producción sostenibles.</t>
        </r>
      </text>
    </comment>
    <comment ref="H96" authorId="0" shapeId="0">
      <text>
        <r>
          <rPr>
            <b/>
            <sz val="9"/>
            <color indexed="81"/>
            <rFont val="Tahoma"/>
            <family val="2"/>
          </rPr>
          <t>Hector:</t>
        </r>
        <r>
          <rPr>
            <sz val="9"/>
            <color indexed="81"/>
            <rFont val="Tahoma"/>
            <family val="2"/>
          </rPr>
          <t xml:space="preserve">
Potencial del proyecto para generar beneficios sociales, tales como la creación de empleo, inclusión social y apoyo a comunidades vulnerables. Se valorará la capacidad del emprendimiento para mejorar la calidad de vida de las personas. Se tomará en cuenta también el estado de vulnerabilidad propio del emprendedor.</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<sst xmlns="http://schemas.openxmlformats.org/spreadsheetml/2006/main" count="1153" uniqueCount="479">
  <si>
    <t>NOMBRE DEL EMPRESARIO</t>
  </si>
  <si>
    <t>NOMBRE DEL NEGOCIO</t>
  </si>
  <si>
    <t>DESCRIPCIÓN DEL NEGOCIO</t>
  </si>
  <si>
    <t>NOMBRE DE LA EMPRESA</t>
  </si>
  <si>
    <t>ARRIENDO</t>
  </si>
  <si>
    <t>SERVICIOS PUBLICOS</t>
  </si>
  <si>
    <t>INTERNET</t>
  </si>
  <si>
    <t>CELULAR</t>
  </si>
  <si>
    <t>SALARIO DEL EMPRESARIO</t>
  </si>
  <si>
    <t>TRANSPORTE (EMPRESA)</t>
  </si>
  <si>
    <t>SALARIOS EMPLEADOS</t>
  </si>
  <si>
    <t>PRESTAMOS</t>
  </si>
  <si>
    <t>TOTAL GASTOS PERSONALES</t>
  </si>
  <si>
    <t>PRODUCTOS</t>
  </si>
  <si>
    <t>PRECIO DE VENTA</t>
  </si>
  <si>
    <t>PRECIO DE COMPRA</t>
  </si>
  <si>
    <t>OTROS COSTOS VARIABLES</t>
  </si>
  <si>
    <t>TOTAL COSTO VARIABLE</t>
  </si>
  <si>
    <t>C.V EN %</t>
  </si>
  <si>
    <t>UTILIDAD BRUTA</t>
  </si>
  <si>
    <t>PROYECCION DE VENTAS X PROD.</t>
  </si>
  <si>
    <t>TOTAL PROYECCION DE VENTA</t>
  </si>
  <si>
    <t>TOTAL PROYECCION DE COSTOS VAR.</t>
  </si>
  <si>
    <t>TOTAL UNIDADES PROYECTADAS</t>
  </si>
  <si>
    <t>PRODCUTOS</t>
  </si>
  <si>
    <t>UNIDADES A VENDER (PROYECTADAS)</t>
  </si>
  <si>
    <t>TOTAL VENTAS</t>
  </si>
  <si>
    <t>M.C %</t>
  </si>
  <si>
    <t>TOTAL</t>
  </si>
  <si>
    <t>NOMBRE DEL PRODUCTO/ SERVICO 1</t>
  </si>
  <si>
    <t>UTILIDAD BRUTA &amp; M.C</t>
  </si>
  <si>
    <t>NOMBRE DEL PRODUCTO/ SERVICO 2</t>
  </si>
  <si>
    <t xml:space="preserve">PRECIO DE VENTA </t>
  </si>
  <si>
    <t>PRECIO DE COSTO</t>
  </si>
  <si>
    <t xml:space="preserve">UNIDADES A COSTEAR </t>
  </si>
  <si>
    <t>MATERIAS PRIMAS/ INSUMOS</t>
  </si>
  <si>
    <t>UNIDAD DE COMPRA DE MATERIA PRIMA</t>
  </si>
  <si>
    <t>VALOR DE LA UNIDAD</t>
  </si>
  <si>
    <t>CANTIDAD DE LA UNIDAD</t>
  </si>
  <si>
    <t>VALOR DE UNIDAD DE COMPRA (a).</t>
  </si>
  <si>
    <t>UNIDADES UTILIZADAS DEL MATERIAL (b)</t>
  </si>
  <si>
    <t>COSTO TOTAL DE CADA MATERIAL (axb)</t>
  </si>
  <si>
    <t>TOTAL M.P</t>
  </si>
  <si>
    <t>DETALLE</t>
  </si>
  <si>
    <t>VALOR TOTAL</t>
  </si>
  <si>
    <t>UNIDADES</t>
  </si>
  <si>
    <t>VALOR UNIDAD</t>
  </si>
  <si>
    <t>CANTIDAD A UTILIZAR</t>
  </si>
  <si>
    <t>TOTAL EMPAQUE/OTROS</t>
  </si>
  <si>
    <t>MANO DE OBRA</t>
  </si>
  <si>
    <t>VALOR SALARIO</t>
  </si>
  <si>
    <t xml:space="preserve">DIA  </t>
  </si>
  <si>
    <t>HORA</t>
  </si>
  <si>
    <t>Minuto</t>
  </si>
  <si>
    <t>Tiempo en Minuto</t>
  </si>
  <si>
    <t>Total M.O</t>
  </si>
  <si>
    <t>DIAS CALCULADOS</t>
  </si>
  <si>
    <t xml:space="preserve">COSTO TOTAL </t>
  </si>
  <si>
    <t>NOMBRE DEL PRODUCTO/ SERVICO 3</t>
  </si>
  <si>
    <t>NOMBRE DEL PRODUCTO/ SERVICO 4</t>
  </si>
  <si>
    <t>NOMBRE DEL PRODUCTO/ SERVICO 5</t>
  </si>
  <si>
    <t>NOMBRE DEL PRODUCTO/ SERVICO 6</t>
  </si>
  <si>
    <t>NOMBRE DEL PRODUCTO/ SERVICO 7</t>
  </si>
  <si>
    <t>NOMBRE DEL PRODUCTO/ SERVICO 8</t>
  </si>
  <si>
    <t>NOMBRE DEL PRODUCTO/ SERVICO 9</t>
  </si>
  <si>
    <t>NOMBRE DEL PRODUCTO/ SERVICO 10</t>
  </si>
  <si>
    <t>NOMBRE DEL PRODUCTO/ SERVICO 11</t>
  </si>
  <si>
    <t>NOMBRE DEL PRODUCTO/ SERVICO 12</t>
  </si>
  <si>
    <t>NOMBRE DEL PRODUCTO/ SERVICO 13</t>
  </si>
  <si>
    <t>NOMBRE DEL PRODUCTO/ SERVICO 14</t>
  </si>
  <si>
    <t>NOMBRE DEL PRODUCTO/ SERVICO 15</t>
  </si>
  <si>
    <t>NOMBRE DEL PRODUCTO/ SERVICO 16</t>
  </si>
  <si>
    <t>NOMBRE DEL PRODUCTO/ SERVICO 17</t>
  </si>
  <si>
    <t>NOMBRE DEL PRODUCTO/ SERVICO 18</t>
  </si>
  <si>
    <t>NOMBRE DEL PRODUCTO/ SERVICO 19</t>
  </si>
  <si>
    <t>NOMBRE DEL PRODUCTO/ SERVICO 20</t>
  </si>
  <si>
    <t>M.C</t>
  </si>
  <si>
    <t>TOTAL VENTAS PROYECTADAS/REALES</t>
  </si>
  <si>
    <t>M.C DE LA EMPRESA</t>
  </si>
  <si>
    <t>UTILIDAD    NETA</t>
  </si>
  <si>
    <t>TOTAL COSTOS VARIABLES</t>
  </si>
  <si>
    <t>UTILIDAD BRUTA DE LA EMPRESA</t>
  </si>
  <si>
    <t>TOTAL COSTOS FIJJOS</t>
  </si>
  <si>
    <t>PUNTO DE EQUILIBRIO</t>
  </si>
  <si>
    <t>COSTOS TOTALES</t>
  </si>
  <si>
    <t>ESTADO DE LA EMPRESA</t>
  </si>
  <si>
    <t>RENTABILIDAD</t>
  </si>
  <si>
    <t>C.V DE LA EMPRESA</t>
  </si>
  <si>
    <t>Un plan de inversión es un análisis detallado de todos los objetos relacionados con una inversión, así como sus costes respectivos. Se debe tener en cuenta que el plan de inversión incluye solo los gastos incurridos durante la inversión y la fase de inicio, ya sean gastos fijos o gastos corrientes.</t>
  </si>
  <si>
    <t>DETALLE DEL RECURSO CLAVE</t>
  </si>
  <si>
    <t>TIPO</t>
  </si>
  <si>
    <t>CANT</t>
  </si>
  <si>
    <t>PRIORIDAD</t>
  </si>
  <si>
    <t>VALOR unitario</t>
  </si>
  <si>
    <t>TOTAL INVERSION</t>
  </si>
  <si>
    <t>INVERSION</t>
  </si>
  <si>
    <t>TASA  DE INTERES ANUAL %</t>
  </si>
  <si>
    <t>PLAZO DEL CREDITO MESES</t>
  </si>
  <si>
    <t>CUOTA MENSUAL</t>
  </si>
  <si>
    <t>En este flujo de caja se incluyen los ingresos generados por las ventas, los costes de los bienes vendidos, los gastos de venta y los gastos administrativos, entre otros. Ahora vamos a conocer nuestro flujo de caja proyectado a un año e identificaremos si logramos recuperar la inversión y conocer más a fondo nuestro plan de inversión.</t>
  </si>
  <si>
    <t>FLUJO DE CAJA</t>
  </si>
  <si>
    <t>MES 1</t>
  </si>
  <si>
    <t>MES 2</t>
  </si>
  <si>
    <t>MES 3</t>
  </si>
  <si>
    <t>MES 4</t>
  </si>
  <si>
    <t>MES 5</t>
  </si>
  <si>
    <t>MES 6</t>
  </si>
  <si>
    <t>MES 7</t>
  </si>
  <si>
    <t>MES 8</t>
  </si>
  <si>
    <t>MES 9</t>
  </si>
  <si>
    <t>MES 10</t>
  </si>
  <si>
    <t>MES 11</t>
  </si>
  <si>
    <t>MES 12</t>
  </si>
  <si>
    <t>PERIODO</t>
  </si>
  <si>
    <t>ENERO</t>
  </si>
  <si>
    <t>FEBRERO</t>
  </si>
  <si>
    <t>MARZO</t>
  </si>
  <si>
    <t>ABRIL</t>
  </si>
  <si>
    <t>MAYO</t>
  </si>
  <si>
    <t>JUNIO</t>
  </si>
  <si>
    <t>JULIO</t>
  </si>
  <si>
    <t>AGOSTO</t>
  </si>
  <si>
    <t>SEPTIEMBRE</t>
  </si>
  <si>
    <t>OCTUBRE</t>
  </si>
  <si>
    <t>NOVIEMBRE</t>
  </si>
  <si>
    <t>DICIEMBRE</t>
  </si>
  <si>
    <t>MENSUAL</t>
  </si>
  <si>
    <t>ENTRADAS</t>
  </si>
  <si>
    <t>VENTAS</t>
  </si>
  <si>
    <t>ABONOS</t>
  </si>
  <si>
    <t>PRESTAMOS/INVERSIÓN</t>
  </si>
  <si>
    <t>OTROS</t>
  </si>
  <si>
    <t>TOTAL ENTRADAS</t>
  </si>
  <si>
    <t>TOTAL COSTOS VARIABLE</t>
  </si>
  <si>
    <t>COSTOS FIJOS/GASTOS</t>
  </si>
  <si>
    <t>SALIDA DE LA INVERSION</t>
  </si>
  <si>
    <t>CUOTA CREDITO INVERSION</t>
  </si>
  <si>
    <t>TOTAL COSTOS FIJOS</t>
  </si>
  <si>
    <t>COSTOS TOTALES ( FIJOS + VARIABLES)</t>
  </si>
  <si>
    <t>UTILIDAD NETA</t>
  </si>
  <si>
    <t>UTILIDAD ACOMULADA</t>
  </si>
  <si>
    <t>RETORNO A LA INVERSIÓN</t>
  </si>
  <si>
    <t>Ventas actuales ( Mes)</t>
  </si>
  <si>
    <t>Costos Variables (Mes)</t>
  </si>
  <si>
    <t>Costos Fijos (Mes)</t>
  </si>
  <si>
    <t>Ingresos proyectados 12 meses</t>
  </si>
  <si>
    <t>Valor de la Inversión</t>
  </si>
  <si>
    <t>Salidas proyectadas 12 meses</t>
  </si>
  <si>
    <t>Punto de Equilibrio</t>
  </si>
  <si>
    <t>Retorno de la Inversión</t>
  </si>
  <si>
    <t>Margen de Contribución %</t>
  </si>
  <si>
    <t>Utilidad Neta Mensual</t>
  </si>
  <si>
    <t>Costo Variable</t>
  </si>
  <si>
    <t>Utilidad Acomulada Anual</t>
  </si>
  <si>
    <t>Incremento en ventas</t>
  </si>
  <si>
    <t>Estado del Proyecto</t>
  </si>
  <si>
    <t>Incremento en % Anual</t>
  </si>
  <si>
    <t>% Utilidad Actual</t>
  </si>
  <si>
    <t>Utilidad actual</t>
  </si>
  <si>
    <t>Incremento en la utilidad Anual</t>
  </si>
  <si>
    <t>Tiempo estimado en que recupera la inversión</t>
  </si>
  <si>
    <t>1. IA para Finanzas y Análisis de Negocios</t>
  </si>
  <si>
    <t>🔹 Google Sheets + ChatGPT (Análisis Financiero y Proyecciones)</t>
  </si>
  <si>
    <r>
      <t xml:space="preserve">📌 </t>
    </r>
    <r>
      <rPr>
        <b/>
        <sz val="11"/>
        <color theme="1"/>
        <rFont val="Calibri"/>
        <family val="2"/>
        <scheme val="minor"/>
      </rPr>
      <t>¿Cómo ayuda?</t>
    </r>
    <r>
      <rPr>
        <sz val="11"/>
        <color theme="1"/>
        <rFont val="Calibri"/>
        <family val="2"/>
        <scheme val="minor"/>
      </rPr>
      <t xml:space="preserve"> Permite automatizar cálculos financieros, generar proyecciones de ventas y costos, y mejorar la toma de decisiones.</t>
    </r>
  </si>
  <si>
    <t>🔗 Acceder a Google Sheets</t>
  </si>
  <si>
    <t>🔹 Power BI (Análisis de Datos e Informes Financieros)</t>
  </si>
  <si>
    <r>
      <t xml:space="preserve">📌 </t>
    </r>
    <r>
      <rPr>
        <b/>
        <sz val="11"/>
        <color theme="1"/>
        <rFont val="Calibri"/>
        <family val="2"/>
        <scheme val="minor"/>
      </rPr>
      <t>¿Cómo ayuda?</t>
    </r>
    <r>
      <rPr>
        <sz val="11"/>
        <color theme="1"/>
        <rFont val="Calibri"/>
        <family val="2"/>
        <scheme val="minor"/>
      </rPr>
      <t xml:space="preserve"> Genera reportes interactivos con dashboards para evaluar el desempeño financiero.</t>
    </r>
  </si>
  <si>
    <t>🔗 Descargar Power BI Gratis</t>
  </si>
  <si>
    <t>🔹 Wave Accounting (Software Contable Gratuito)</t>
  </si>
  <si>
    <r>
      <t xml:space="preserve">📌 </t>
    </r>
    <r>
      <rPr>
        <b/>
        <sz val="11"/>
        <color theme="1"/>
        <rFont val="Calibri"/>
        <family val="2"/>
        <scheme val="minor"/>
      </rPr>
      <t>¿Cómo ayuda?</t>
    </r>
    <r>
      <rPr>
        <sz val="11"/>
        <color theme="1"/>
        <rFont val="Calibri"/>
        <family val="2"/>
        <scheme val="minor"/>
      </rPr>
      <t xml:space="preserve"> Lleva un registro financiero, controla ingresos y gastos, y genera reportes de flujo de caja.</t>
    </r>
  </si>
  <si>
    <t>🔗 Acceder a Wave</t>
  </si>
  <si>
    <t xml:space="preserve"> 2. IA para Marketing y Ventas</t>
  </si>
  <si>
    <t>🔹 Canva IA (Creación de Contenido Visual y Publicidad)</t>
  </si>
  <si>
    <r>
      <t xml:space="preserve">📌 </t>
    </r>
    <r>
      <rPr>
        <b/>
        <sz val="11"/>
        <color theme="1"/>
        <rFont val="Calibri"/>
        <family val="2"/>
        <scheme val="minor"/>
      </rPr>
      <t>¿Cómo ayuda?</t>
    </r>
    <r>
      <rPr>
        <sz val="11"/>
        <color theme="1"/>
        <rFont val="Calibri"/>
        <family val="2"/>
        <scheme val="minor"/>
      </rPr>
      <t xml:space="preserve"> Crea diseños para redes sociales, logos y materiales de marketing con IA.</t>
    </r>
  </si>
  <si>
    <t>🔗 Acceder a Canva</t>
  </si>
  <si>
    <t>🔹 ChatGPT (Generación de Contenido para Redes Sociales y Publicidad)</t>
  </si>
  <si>
    <r>
      <t xml:space="preserve">📌 </t>
    </r>
    <r>
      <rPr>
        <b/>
        <sz val="11"/>
        <color theme="1"/>
        <rFont val="Calibri"/>
        <family val="2"/>
        <scheme val="minor"/>
      </rPr>
      <t>¿Cómo ayuda?</t>
    </r>
    <r>
      <rPr>
        <sz val="11"/>
        <color theme="1"/>
        <rFont val="Calibri"/>
        <family val="2"/>
        <scheme val="minor"/>
      </rPr>
      <t xml:space="preserve"> Genera publicaciones atractivas, copies de anuncios y estrategias de marketing.</t>
    </r>
  </si>
  <si>
    <t>🔗 Acceder a ChatGPT</t>
  </si>
  <si>
    <t>🔹 HubSpot CRM (Automatización de Ventas y Clientes)</t>
  </si>
  <si>
    <r>
      <t xml:space="preserve">📌 </t>
    </r>
    <r>
      <rPr>
        <b/>
        <sz val="11"/>
        <color theme="1"/>
        <rFont val="Calibri"/>
        <family val="2"/>
        <scheme val="minor"/>
      </rPr>
      <t>¿Cómo ayuda?</t>
    </r>
    <r>
      <rPr>
        <sz val="11"/>
        <color theme="1"/>
        <rFont val="Calibri"/>
        <family val="2"/>
        <scheme val="minor"/>
      </rPr>
      <t xml:space="preserve"> Organiza clientes potenciales, automatiza correos y mejora la gestión de ventas.</t>
    </r>
  </si>
  <si>
    <t>🔗 Acceder a HubSpot CRM</t>
  </si>
  <si>
    <t>3. IA para Atención al Cliente y Chatbots</t>
  </si>
  <si>
    <t>🔹 ManyChat (Chatbots para WhatsApp, Facebook e Instagram)</t>
  </si>
  <si>
    <r>
      <t xml:space="preserve">📌 </t>
    </r>
    <r>
      <rPr>
        <b/>
        <sz val="11"/>
        <color theme="1"/>
        <rFont val="Calibri"/>
        <family val="2"/>
        <scheme val="minor"/>
      </rPr>
      <t>¿Cómo ayuda?</t>
    </r>
    <r>
      <rPr>
        <sz val="11"/>
        <color theme="1"/>
        <rFont val="Calibri"/>
        <family val="2"/>
        <scheme val="minor"/>
      </rPr>
      <t xml:space="preserve"> Automatiza respuestas y gestiona clientes en redes sociales y WhatsApp.</t>
    </r>
  </si>
  <si>
    <t>🔗 Acceder a ManyChat</t>
  </si>
  <si>
    <t>🔹 Crisp Chat (Chat en Vivo con Respuestas Automatizadas)</t>
  </si>
  <si>
    <r>
      <t xml:space="preserve">📌 </t>
    </r>
    <r>
      <rPr>
        <b/>
        <sz val="11"/>
        <color theme="1"/>
        <rFont val="Calibri"/>
        <family val="2"/>
        <scheme val="minor"/>
      </rPr>
      <t>¿Cómo ayuda?</t>
    </r>
    <r>
      <rPr>
        <sz val="11"/>
        <color theme="1"/>
        <rFont val="Calibri"/>
        <family val="2"/>
        <scheme val="minor"/>
      </rPr>
      <t xml:space="preserve"> Implementa atención al cliente en tiempo real con respuestas inteligentes.</t>
    </r>
  </si>
  <si>
    <t>🔗 Acceder a Crisp Chat</t>
  </si>
  <si>
    <t>4. IA para Gestión de Inventarios y Logística</t>
  </si>
  <si>
    <t>🔹 Odoo Community (ERP para Control de Inventarios y Ventas)</t>
  </si>
  <si>
    <r>
      <t xml:space="preserve">📌 </t>
    </r>
    <r>
      <rPr>
        <b/>
        <sz val="11"/>
        <color theme="1"/>
        <rFont val="Calibri"/>
        <family val="2"/>
        <scheme val="minor"/>
      </rPr>
      <t>¿Cómo ayuda?</t>
    </r>
    <r>
      <rPr>
        <sz val="11"/>
        <color theme="1"/>
        <rFont val="Calibri"/>
        <family val="2"/>
        <scheme val="minor"/>
      </rPr>
      <t xml:space="preserve"> Facilita la gestión de productos, control de inventarios y facturación electrónica.</t>
    </r>
  </si>
  <si>
    <t>🔗 Acceder a Odoo</t>
  </si>
  <si>
    <t>🔹 Stocky AI (Optimización de Inventarios con IA)</t>
  </si>
  <si>
    <r>
      <t xml:space="preserve">📌 </t>
    </r>
    <r>
      <rPr>
        <b/>
        <sz val="11"/>
        <color theme="1"/>
        <rFont val="Calibri"/>
        <family val="2"/>
        <scheme val="minor"/>
      </rPr>
      <t>¿Cómo ayuda?</t>
    </r>
    <r>
      <rPr>
        <sz val="11"/>
        <color theme="1"/>
        <rFont val="Calibri"/>
        <family val="2"/>
        <scheme val="minor"/>
      </rPr>
      <t xml:space="preserve"> Predice la demanda de productos y mejora la rotación del inventario.</t>
    </r>
  </si>
  <si>
    <t>🔗 Acceder a Stocky AI</t>
  </si>
  <si>
    <t>5. IA para Automatización y Productividad</t>
  </si>
  <si>
    <t>🔹 Notion AI (Gestión de Tareas y Proyectos con IA)</t>
  </si>
  <si>
    <r>
      <t xml:space="preserve">📌 </t>
    </r>
    <r>
      <rPr>
        <b/>
        <sz val="11"/>
        <color theme="1"/>
        <rFont val="Calibri"/>
        <family val="2"/>
        <scheme val="minor"/>
      </rPr>
      <t>¿Cómo ayuda?</t>
    </r>
    <r>
      <rPr>
        <sz val="11"/>
        <color theme="1"/>
        <rFont val="Calibri"/>
        <family val="2"/>
        <scheme val="minor"/>
      </rPr>
      <t xml:space="preserve"> Organiza tareas, reuniones y estrategias de negocio en una sola plataforma.</t>
    </r>
  </si>
  <si>
    <t>🔗 Acceder a Notion</t>
  </si>
  <si>
    <t>🔹 Trello con IA (Automatización de Tareas Empresariales)</t>
  </si>
  <si>
    <r>
      <t xml:space="preserve">📌 </t>
    </r>
    <r>
      <rPr>
        <b/>
        <sz val="11"/>
        <color theme="1"/>
        <rFont val="Calibri"/>
        <family val="2"/>
        <scheme val="minor"/>
      </rPr>
      <t>¿Cómo ayuda?</t>
    </r>
    <r>
      <rPr>
        <sz val="11"/>
        <color theme="1"/>
        <rFont val="Calibri"/>
        <family val="2"/>
        <scheme val="minor"/>
      </rPr>
      <t xml:space="preserve"> Automatiza tareas repetitivas y organiza procesos empresariales.</t>
    </r>
  </si>
  <si>
    <t>🔗 Acceder a Trello</t>
  </si>
  <si>
    <t>📌 IA para Optimización de Canales de Distribución y Logística</t>
  </si>
  <si>
    <t>1️⃣ Shipday (IA para Rutas de Entrega y Logística de Última Milla)</t>
  </si>
  <si>
    <r>
      <t xml:space="preserve">📌 </t>
    </r>
    <r>
      <rPr>
        <b/>
        <sz val="11"/>
        <color theme="1"/>
        <rFont val="Calibri"/>
        <family val="2"/>
        <scheme val="minor"/>
      </rPr>
      <t>¿Cómo ayuda?</t>
    </r>
  </si>
  <si>
    <t>Optimiza las rutas de entrega con IA para reducir costos y tiempos.</t>
  </si>
  <si>
    <t>Permite seguimiento en tiempo real de los pedidos.</t>
  </si>
  <si>
    <t>Ideal para negocios con entregas a domicilio.</t>
  </si>
  <si>
    <t>🔗 Acceder a Shipday</t>
  </si>
  <si>
    <t>2️⃣ Routific (Planificación Inteligente de Rutas de Distribución)</t>
  </si>
  <si>
    <t>Genera rutas eficientes para entregas, ahorrando tiempo y combustible.</t>
  </si>
  <si>
    <t>Se integra con otros sistemas de logística y pedidos en línea.</t>
  </si>
  <si>
    <t>Mejora la puntualidad de entregas y la satisfacción del cliente.</t>
  </si>
  <si>
    <t>🔗 Acceder a Routific</t>
  </si>
  <si>
    <t>3️⃣ Odoo Community - Módulo de Logística y Distribución</t>
  </si>
  <si>
    <t>Automatiza la gestión de inventarios, almacenes y despachos.</t>
  </si>
  <si>
    <t>Optimiza la distribución con reportes de stock en tiempo real.</t>
  </si>
  <si>
    <t>Se puede integrar con tiendas en línea y marketplaces.</t>
  </si>
  <si>
    <t>4️⃣ Google My Business (Para Distribución en Puntos de Venta Físicos)</t>
  </si>
  <si>
    <t>Permite que los clientes encuentren la ubicación del negocio en Google Maps.</t>
  </si>
  <si>
    <t>Mejora la visibilidad en línea y genera confianza en nuevos clientes.</t>
  </si>
  <si>
    <t>Optimiza la distribución a través de diferentes sedes o franquicias.</t>
  </si>
  <si>
    <t>🔗 Acceder a Google My Business</t>
  </si>
  <si>
    <t>IA para Diseño de Logos y Branding</t>
  </si>
  <si>
    <t>1️⃣ Looka (Generador de Logos con IA)</t>
  </si>
  <si>
    <t>Crea logotipos profesionales en minutos con IA.</t>
  </si>
  <si>
    <t>Permite personalizar colores, tipografías y estilos.</t>
  </si>
  <si>
    <t>Descarga versiones del logo para redes sociales y tarjetas de presentación.</t>
  </si>
  <si>
    <t>🔗 Acceder a Looka</t>
  </si>
  <si>
    <t>2️⃣ Hatchful by Shopify (Diseño de Logos Gratuitos y Personalizables)</t>
  </si>
  <si>
    <t>Genera logos para negocios y startups en segundos.</t>
  </si>
  <si>
    <t>Personalización con paletas de colores y fuentes específicas.</t>
  </si>
  <si>
    <t>Exporta en alta calidad para redes sociales y sitios web.</t>
  </si>
  <si>
    <t>🔗 Acceder a Hatchful</t>
  </si>
  <si>
    <t>📌 IA para Creación de Catálogos y Material Publicitario</t>
  </si>
  <si>
    <t>3️⃣ Canva IA (Catálogos, Flyers y Material Gráfico Profesional)</t>
  </si>
  <si>
    <t>Crea catálogos, volantes, tarjetas de presentación y banners con IA.</t>
  </si>
  <si>
    <t>Miles de plantillas editables y opción de inteligencia artificial para mejorar diseños.</t>
  </si>
  <si>
    <t>Exporta en PDF, PNG y formatos para impresión.</t>
  </si>
  <si>
    <t>4️⃣ Desygner (Alternativa Gratuita a Canva para Catálogos y Publicidad)</t>
  </si>
  <si>
    <t>Diseña catálogos, publicaciones para redes sociales y anuncios publicitarios.</t>
  </si>
  <si>
    <t>Permite trabajar con equipos y compartir diseños fácilmente.</t>
  </si>
  <si>
    <t>Compatible con impresión y formatos digitales.</t>
  </si>
  <si>
    <t>🔗 Acceder a Desygner</t>
  </si>
  <si>
    <t>📌 IA para Creación y Edición de Videos</t>
  </si>
  <si>
    <t>5️⃣ CapCut (Edición de Videos con IA para Redes Sociales y Publicidad)</t>
  </si>
  <si>
    <t>Crea videos con efectos automáticos, subtítulos y música.</t>
  </si>
  <si>
    <t>Ajusta colores, velocidad y cortes con IA.</t>
  </si>
  <si>
    <t>Perfecto para reels de Instagram, TikTok y YouTube Shorts.</t>
  </si>
  <si>
    <t>🔗 Acceder a CapCut</t>
  </si>
  <si>
    <t>6️⃣ InVideo (Generador de Videos Promocionales con IA)</t>
  </si>
  <si>
    <t>Convierte textos en videos automáticamente.</t>
  </si>
  <si>
    <t>Usa plantillas de video para anuncios, redes sociales y presentaciones.</t>
  </si>
  <si>
    <t>Genera videos en diferentes formatos y resoluciones.</t>
  </si>
  <si>
    <t>🔗 Acceder a InVideo</t>
  </si>
  <si>
    <t>7️⃣ Pictory AI (Transforma Texto en Videos con Voz y Edición Automática)</t>
  </si>
  <si>
    <t>Convierte artículos, blogs o textos en videos con narración de IA.</t>
  </si>
  <si>
    <t>Agrega subtítulos y animaciones automáticamente.</t>
  </si>
  <si>
    <t>Exporta videos listos para redes sociales o presentaciones empresariales.</t>
  </si>
  <si>
    <t>🔗 Acceder a Pictory AI</t>
  </si>
  <si>
    <t>📌 IA para Generación y Edición de Imágenes y Fotos</t>
  </si>
  <si>
    <t>8️⃣ Remove.bg (Elimina Fondos de Imágenes en un Clic)</t>
  </si>
  <si>
    <t>Borra fondos de fotos automáticamente en segundos.</t>
  </si>
  <si>
    <t>Ideal para hacer imágenes profesionales de productos o logos.</t>
  </si>
  <si>
    <t>Exporta en alta resolución con fondo transparente.</t>
  </si>
  <si>
    <t>🔗 Acceder a Remove.bg</t>
  </si>
  <si>
    <t>9️⃣ PhotoRoom (Editor de Fotos para Productos y Publicidad)</t>
  </si>
  <si>
    <t>Mejora fotos de productos con IA para tiendas online y redes sociales.</t>
  </si>
  <si>
    <t>Crea imágenes con fondos personalizables y efectos de iluminación.</t>
  </si>
  <si>
    <t>Permite descargar en calidad HD sin perder detalles.</t>
  </si>
  <si>
    <t>🔗 Acceder a PhotoRoom</t>
  </si>
  <si>
    <t>🔟 Deep Dream Generator (Crea Imágenes Artísticas con IA para Publicidad)</t>
  </si>
  <si>
    <t>Genera imágenes llamativas con estilos únicos para campañas de marketing.</t>
  </si>
  <si>
    <t>Convierte fotos comunes en arte digital con IA.</t>
  </si>
  <si>
    <t>Perfecto para carteles, banners y contenido creativo.</t>
  </si>
  <si>
    <t>🔗 Acceder a Deep Dream</t>
  </si>
  <si>
    <t>PASO 1</t>
  </si>
  <si>
    <t>PASO 2</t>
  </si>
  <si>
    <t>PASO 3</t>
  </si>
  <si>
    <t>No.  Persona.</t>
  </si>
  <si>
    <t>Problemas /Quejas/ Anhelos Deseos</t>
  </si>
  <si>
    <t>Soluciones identificadas por las personas</t>
  </si>
  <si>
    <t>Oportunidades</t>
  </si>
  <si>
    <t xml:space="preserve">2. </t>
  </si>
  <si>
    <t xml:space="preserve">La comida que preparan en los restaurantes, tiene mucha grasa
</t>
  </si>
  <si>
    <t xml:space="preserve">La comida debería ser más saludable
</t>
  </si>
  <si>
    <t>La idea de nuestro almuerzo en el restaurante es poder ofrecer platos balanceados y con diferentes tecnicas de coccion.</t>
  </si>
  <si>
    <t>La comida de los corrientazos tiene muy poca carne</t>
  </si>
  <si>
    <t>La proteína (carne/pollo) debería ser una buena porción</t>
  </si>
  <si>
    <t>La forma de la presentacion  de las proteinas se busca filetes delgados que visualmente generen mayor volumen.</t>
  </si>
  <si>
    <t>No se tiene opciones vegetarianas en el almuerzo del dia.</t>
  </si>
  <si>
    <t>Incluir dentro del menu una opcion para personas vegetarianas.</t>
  </si>
  <si>
    <t>Tambien manejariamos ofertas en plato del dia para personas vegetarianas.</t>
  </si>
  <si>
    <t>Variables Demográficas:</t>
  </si>
  <si>
    <t>Hombre o mujeres, habitantes y personas que trabajen en la zona, en un rango de edad en su mayoria entres los 20 y 60 años.</t>
  </si>
  <si>
    <t xml:space="preserve">        </t>
  </si>
  <si>
    <t>Variable Geográfica:</t>
  </si>
  <si>
    <t>Habitantes de la comuna 9 y de sus alrrededores de la ciudad de Cali, especificamente del Barrio Obrero.</t>
  </si>
  <si>
    <t>Variables Psicográficas:</t>
  </si>
  <si>
    <t>Personas que trabajen en la zona y habitantes de la zona, que  no cuenten con el tiempo de preparacion de sus alimentos y busquen opciones de almuerzos para satisifacer sus necesidades.</t>
  </si>
  <si>
    <t>¿Cómo encuentra mi producto/servicio?</t>
  </si>
  <si>
    <t>Punto físico (local), redes sociales (¿cuáles?), tienda multimarca</t>
  </si>
  <si>
    <t>¿Cómo compra mi producto/servicio?</t>
  </si>
  <si>
    <t xml:space="preserve">Por whatsapp, físicamente </t>
  </si>
  <si>
    <t>¿Cómo usa mi producto/servicio?</t>
  </si>
  <si>
    <t xml:space="preserve">Según especificaciones del producto </t>
  </si>
  <si>
    <t xml:space="preserve">¿Cómo paga por mi producto/servicio? </t>
  </si>
  <si>
    <t xml:space="preserve"> Efectivo, transferencia, Nequi, Daviplata </t>
  </si>
  <si>
    <t>¿Cómo recibe atención al cliente?</t>
  </si>
  <si>
    <t xml:space="preserve">Chat, llamada telefónica </t>
  </si>
  <si>
    <t>¿Cómo recompra mi producto/servicio?</t>
  </si>
  <si>
    <t xml:space="preserve"> Por whatsapp,  en el punto físico </t>
  </si>
  <si>
    <t>¿Cómo lo recomienda?</t>
  </si>
  <si>
    <t xml:space="preserve"> En redes sociales, voz a voz</t>
  </si>
  <si>
    <t>¿Cómo paga por mi producto/servicio?</t>
  </si>
  <si>
    <r>
      <t>Descripción del Mercado:</t>
    </r>
    <r>
      <rPr>
        <sz val="14"/>
        <color theme="0"/>
        <rFont val="Montserrat"/>
      </rPr>
      <t> </t>
    </r>
    <r>
      <rPr>
        <sz val="10"/>
        <color theme="0"/>
        <rFont val="Montserrat"/>
      </rPr>
      <t>(</t>
    </r>
    <r>
      <rPr>
        <b/>
        <sz val="10"/>
        <color theme="0"/>
        <rFont val="Montserrat"/>
      </rPr>
      <t>Identificación y análisis adecuado del mercado objetivo, incluyendo la comprensión de la demanda y la competencia.</t>
    </r>
    <r>
      <rPr>
        <b/>
        <sz val="14"/>
        <color theme="0"/>
        <rFont val="Montserrat"/>
      </rPr>
      <t>)</t>
    </r>
  </si>
  <si>
    <t>Canales de Distribucion</t>
  </si>
  <si>
    <t>Directo</t>
  </si>
  <si>
    <t>Materia prima</t>
  </si>
  <si>
    <t>Producción</t>
  </si>
  <si>
    <t>Indirecto</t>
  </si>
  <si>
    <t>Minorista</t>
  </si>
  <si>
    <t>¿En la cadena de suministro en cual te identificas?</t>
  </si>
  <si>
    <t>¿Como estableces el contacto con tus clientes?</t>
  </si>
  <si>
    <t>Visita directa ( convenios con empresas de la zona), aplicaciones de mensajería, voz a voz, tarjetas de fidelización, redes sociales y volantes del menú.</t>
  </si>
  <si>
    <t>Mixto</t>
  </si>
  <si>
    <t>¿En la cadena de Suministro en cual te identificas?</t>
  </si>
  <si>
    <t>Fabricante Productor</t>
  </si>
  <si>
    <t>Mayorista</t>
  </si>
  <si>
    <t>Servicios</t>
  </si>
  <si>
    <t>5.      Clientes</t>
  </si>
  <si>
    <t>Matriz ERIC</t>
  </si>
  <si>
    <t>ELIMINAR</t>
  </si>
  <si>
    <t>REDUCIR</t>
  </si>
  <si>
    <t>¿Qué factores de aquellos que la industria concibe como establecidos deben ser eliminados? Se trata de identificar aquellos factores que no son especialmente valorados por los clientes.</t>
  </si>
  <si>
    <t>¿Qué factores deben ser reducidos de aquellos identificados como estándares por la industria? Seguramente podemos encontrar algunos factores que el lucha por el mercado han sido sobredimensionados.</t>
  </si>
  <si>
    <t>Los menú repetidos</t>
  </si>
  <si>
    <t>Los tiempos de entrega de los productos.</t>
  </si>
  <si>
    <t>Los prodcutos con alto % de grasa</t>
  </si>
  <si>
    <t>Los menus con alto porcentaje de grasa y menu muy repetidos</t>
  </si>
  <si>
    <t>La espera en la entrega ( estrategias para entregar caliente)</t>
  </si>
  <si>
    <t>La presentacion de los almuerzos</t>
  </si>
  <si>
    <t>INCREMENTAR</t>
  </si>
  <si>
    <t>CREAR</t>
  </si>
  <si>
    <t>¿Qué factores deben ser incrementados por encima de los factores considerados por la industria?  Tratar de incrementar las variables más valoradas por los consumidores</t>
  </si>
  <si>
    <t>¿Que nuevos factores podemos introducir que no han sido contemplados hasta ahora y que tienen valor para los consumidores? Se trata de generar nueva demanda.</t>
  </si>
  <si>
    <t>Variedad de productos saludables</t>
  </si>
  <si>
    <t>Crear menus saludabres y manejando opciones para paresoans vegetarianas.</t>
  </si>
  <si>
    <t>Menús variados y con alternativas vegetarianas</t>
  </si>
  <si>
    <t xml:space="preserve">Alianzas con emrepresas para descuentos de nomina </t>
  </si>
  <si>
    <t>Calidad (fiabilidad, compromiso en la preparacion)</t>
  </si>
  <si>
    <t>Generarinteraccion con los clientes para la conformacion de los menu de la proxima semana</t>
  </si>
  <si>
    <t>NUESTRA PROPUESTA DE VALOR</t>
  </si>
  <si>
    <t>Competencia</t>
  </si>
  <si>
    <t>¿Qué productos o servicios comercializa?</t>
  </si>
  <si>
    <t>¿Cuáles son los precios de cada uno de los productos o servicios?</t>
  </si>
  <si>
    <t>¿Cómo es la calidad de los productos o servicios que ofrece?</t>
  </si>
  <si>
    <t>¿Qué características tienen los productos o servicios que ofrece?</t>
  </si>
  <si>
    <t xml:space="preserve">¿Qué estrategias de comunicación usan? </t>
  </si>
  <si>
    <t>¿Qué canales de comercialización está usando? ¿punto de venta? ¿página web con carrito de compras?</t>
  </si>
  <si>
    <t>¿Qué opciones de pago está brindando a sus clientes? ¿Crédito? ¿Contacto? ¿Nequi? ¿Daviplata? ¿algún otro?</t>
  </si>
  <si>
    <t>Restaurante el Buen sabor</t>
  </si>
  <si>
    <t>Almuerzos</t>
  </si>
  <si>
    <t>Buenos</t>
  </si>
  <si>
    <t>Comida casera</t>
  </si>
  <si>
    <t>Whatsapp, Intagran y mensajes de texto</t>
  </si>
  <si>
    <t>Punto de venta y Domicilio</t>
  </si>
  <si>
    <t>Efectivo, tranferencia a Nequi Bacolombia.</t>
  </si>
  <si>
    <t>Doña Margo</t>
  </si>
  <si>
    <t>Almuerzos a la Carta</t>
  </si>
  <si>
    <t>Entre $ 20.000 y $ 50.000</t>
  </si>
  <si>
    <t>Muy Ricos</t>
  </si>
  <si>
    <t>Comida de Mar</t>
  </si>
  <si>
    <t>Efectivo, Datafono,  tranferencia a Nequi Bacolombia.</t>
  </si>
  <si>
    <t>Don Pollo</t>
  </si>
  <si>
    <t>Almuerzos y Pollo Asado</t>
  </si>
  <si>
    <t>Entre $ 12.000 y              $ 30.000</t>
  </si>
  <si>
    <t>Son muy Grasosos</t>
  </si>
  <si>
    <t>Pollo asado</t>
  </si>
  <si>
    <t>CONOCIENDO MI COMPETENCIA</t>
  </si>
  <si>
    <t>PLANIFICAR</t>
  </si>
  <si>
    <t>HACER</t>
  </si>
  <si>
    <t>Aperturar mi restaurante en  el primer trimestre de 2024.</t>
  </si>
  <si>
    <t>Investigar el mercado objetivo.</t>
  </si>
  <si>
    <t>Definir cliente ideal.</t>
  </si>
  <si>
    <t>Realizar presupuesto.</t>
  </si>
  <si>
    <t>VERIFICAR</t>
  </si>
  <si>
    <t>ACTUAR</t>
  </si>
  <si>
    <t>Definir cliente ideal</t>
  </si>
  <si>
    <t>Definir tiempos de dedicación por tarea.
Implementar nuevas estrategias.</t>
  </si>
  <si>
    <t>Realizar presupuesto</t>
  </si>
  <si>
    <t>Impacto Social</t>
  </si>
  <si>
    <t>Sostenibilidad Ambiental</t>
  </si>
  <si>
    <t>Grado de Innovación</t>
  </si>
  <si>
    <t>HUMANO</t>
  </si>
  <si>
    <t>FINANCIEROS</t>
  </si>
  <si>
    <t>FISICO</t>
  </si>
  <si>
    <t>INTELECTUAL</t>
  </si>
  <si>
    <t>TEGNOLOGICOS</t>
  </si>
  <si>
    <t>MATERIA PRIMA</t>
  </si>
  <si>
    <t>Trabajadores, contratistas, cultura empresarial.</t>
  </si>
  <si>
    <t>Capital, inversiones, préstamos.</t>
  </si>
  <si>
    <t>Equipos, infraestructura, inventario, etc.</t>
  </si>
  <si>
    <t>Marca registrada, patentes, derechos de autor o de propiedad intelectual.</t>
  </si>
  <si>
    <t>Software, sistemas de comunicación.</t>
  </si>
  <si>
    <t>Productos para preparar los almueros</t>
  </si>
  <si>
    <t>Proveedores clave de materias primas o servicios.</t>
  </si>
  <si>
    <t>Clientes que participan activamente en el desarrollo de productos o servicios.</t>
  </si>
  <si>
    <t>Franquiciadores o socios estratégicos.</t>
  </si>
  <si>
    <t>Entidades de financiamiento gubernamental</t>
  </si>
  <si>
    <t>Organizaciones relacionadas con políticas y desarrollo económico.</t>
  </si>
  <si>
    <t>Empresas aliadas.</t>
  </si>
  <si>
    <t>Instituciones educativas y programas de capacitación.</t>
  </si>
  <si>
    <t>Asociaciones comerciales que pueden proporcionar información, recursos y apoyo.</t>
  </si>
  <si>
    <t>FUENTE DE INGRESOS</t>
  </si>
  <si>
    <t>Eventos especiales.</t>
  </si>
  <si>
    <t>Alianzas estrategicas</t>
  </si>
  <si>
    <t>Ahorros Propios.</t>
  </si>
  <si>
    <t>VALOR</t>
  </si>
  <si>
    <t>COSTOS FIJOS</t>
  </si>
  <si>
    <t>VENTAS PROYECTADAS</t>
  </si>
  <si>
    <t>MARGEN DE CONTIBUCION</t>
  </si>
  <si>
    <t>Indicadores de Seguimiento</t>
  </si>
  <si>
    <t>Aumento de nuevos Clientes</t>
  </si>
  <si>
    <t>Reduccion de los Costos</t>
  </si>
  <si>
    <t>Incremento de Ventas</t>
  </si>
  <si>
    <t>MODELO DE NEGOCIOS</t>
  </si>
  <si>
    <t>Nombre del Empresario</t>
  </si>
  <si>
    <t>Nombre del Emprendimiento</t>
  </si>
  <si>
    <t>DESCRIPCIÓN DEL PROYECTO</t>
  </si>
  <si>
    <t>Solución</t>
  </si>
  <si>
    <t>Propuesta de valor</t>
  </si>
  <si>
    <t>Relación clientes</t>
  </si>
  <si>
    <t>Clientes</t>
  </si>
  <si>
    <t>Problemas</t>
  </si>
  <si>
    <t>Aliados clave</t>
  </si>
  <si>
    <t>Recursos claves</t>
  </si>
  <si>
    <t xml:space="preserve">Acciones clave </t>
  </si>
  <si>
    <t>Canales</t>
  </si>
  <si>
    <t>Métricas</t>
  </si>
  <si>
    <t>Costos relevantes e inversión</t>
  </si>
  <si>
    <t>Fuentes de ingreso</t>
  </si>
  <si>
    <t>RESUMEN EJECUTIVO</t>
  </si>
  <si>
    <t>Viabilidad del Proyecto</t>
  </si>
  <si>
    <t>ANALISIS DEL MERCADO</t>
  </si>
  <si>
    <t>Impacto Social y Ambiental</t>
  </si>
  <si>
    <t>IMPACTO SOCIAL</t>
  </si>
  <si>
    <t>SOSTENIBILIDAD AMBIENTAL</t>
  </si>
  <si>
    <t>Innovación y Creatividad</t>
  </si>
  <si>
    <t>GRADO DE INNOVACION</t>
  </si>
  <si>
    <t>CREATIVIDAD EN LA SOLUCION PROPUESTA</t>
  </si>
  <si>
    <t>TOTAL VENTAS PROYECTADAS (MES)</t>
  </si>
  <si>
    <t>Utilidad Neta</t>
  </si>
  <si>
    <t>Utilidad Acomulada</t>
  </si>
  <si>
    <t>Margen de Contribución</t>
  </si>
  <si>
    <t>Incremento en la utilidad</t>
  </si>
  <si>
    <t>% incremento en utilidad</t>
  </si>
  <si>
    <t>JUSTIFICACIÓN DEL PLAN DE INVERSION</t>
  </si>
  <si>
    <t>ACTIVO</t>
  </si>
  <si>
    <t>INSUMOS</t>
  </si>
  <si>
    <t>M.P</t>
  </si>
  <si>
    <t>PUBLICIDAD</t>
  </si>
  <si>
    <t>Costos Totales</t>
  </si>
  <si>
    <t>Utilidad Acumulada</t>
  </si>
  <si>
    <t>Promedio de Venta</t>
  </si>
  <si>
    <t>Arriendo (vivienda)</t>
  </si>
  <si>
    <t>Alimentación</t>
  </si>
  <si>
    <t>Servicios públicos</t>
  </si>
  <si>
    <t>Seguridad social</t>
  </si>
  <si>
    <t>Transporte (moto)</t>
  </si>
  <si>
    <t>Recreación</t>
  </si>
  <si>
    <t>Celular</t>
  </si>
  <si>
    <t>Ahorro</t>
  </si>
  <si>
    <t xml:space="preserve">Arriendo de local </t>
  </si>
  <si>
    <t>Servicios públicos (energía, agua, internet)</t>
  </si>
  <si>
    <t>Publicidad y redes sociales</t>
  </si>
  <si>
    <t>Transporte y domicilios</t>
  </si>
  <si>
    <t>Empleada (Apoyo en la tienda)</t>
  </si>
  <si>
    <t>Pago Cuota Banco</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</si>
</sst>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_);[Red]\(&quot;$&quot;#,##0\)"/>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240A]\ #,##0"/>
    <numFmt numFmtId="171" formatCode="&quot;$&quot;\ #,##0"/>
    <numFmt numFmtId="172" formatCode="_-* #,##0_-;\-* #,##0_-;_-* &quot;-&quot;??_-;_-@"/>
    <numFmt numFmtId="173" formatCode="_-&quot;$&quot;\ * #,##0.00_-;\-&quot;$&quot;\ * #,##0.00_-;_-&quot;$&quot;\ * &quot;-&quot;??_-;_-@"/>
    <numFmt numFmtId="174" formatCode="[$$-240A]\ #,##0;\-[$$-240A]\ #,##0"/>
    <numFmt numFmtId="175" formatCode="_-[$$-240A]\ * #,##0_-;\-[$$-240A]\ * #,##0_-;_-[$$-240A]\ * &quot;-&quot;_-;_-@_-"/>
    <numFmt numFmtId="176" formatCode="#,##0_ ;\-#,##0\ "/>
  </numFmts>
  <fonts count="10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name val="Arial"/>
      <family val="2"/>
    </font>
    <font>
      <sz val="10"/>
      <name val="Arial"/>
      <family val="2"/>
    </font>
    <font>
      <b/>
      <sz val="8"/>
      <name val="Arial"/>
      <family val="2"/>
    </font>
    <font>
      <sz val="8"/>
      <name val="Arial"/>
      <family val="2"/>
    </font>
    <font>
      <sz val="8"/>
      <name val="Calibri"/>
      <family val="2"/>
      <scheme val="minor"/>
    </font>
    <font>
      <sz val="9"/>
      <color indexed="81"/>
      <name val="Tahoma"/>
      <family val="2"/>
    </font>
    <font>
      <b/>
      <sz val="9"/>
      <color indexed="81"/>
      <name val="Tahoma"/>
      <family val="2"/>
    </font>
    <font>
      <b/>
      <sz val="11"/>
      <color rgb="FFFF0000"/>
      <name val="Calibri"/>
      <family val="2"/>
      <scheme val="minor"/>
    </font>
    <font>
      <b/>
      <sz val="11"/>
      <color rgb="FF7030A0"/>
      <name val="Calibri"/>
      <family val="2"/>
      <scheme val="minor"/>
    </font>
    <font>
      <b/>
      <sz val="8"/>
      <color rgb="FF7030A0"/>
      <name val="Arial"/>
      <family val="2"/>
    </font>
    <font>
      <b/>
      <sz val="14"/>
      <color theme="1"/>
      <name val="Calibri"/>
      <family val="2"/>
      <scheme val="minor"/>
    </font>
    <font>
      <sz val="8"/>
      <color theme="1"/>
      <name val="Calibri"/>
      <family val="2"/>
      <scheme val="minor"/>
    </font>
    <font>
      <b/>
      <sz val="8"/>
      <color rgb="FF7030A0"/>
      <name val="Calibri"/>
      <family val="2"/>
      <scheme val="minor"/>
    </font>
    <font>
      <b/>
      <sz val="8"/>
      <color theme="1"/>
      <name val="Calibri"/>
      <family val="2"/>
      <scheme val="minor"/>
    </font>
    <font>
      <b/>
      <sz val="12"/>
      <color rgb="FF7030A0"/>
      <name val="Calibri"/>
      <family val="2"/>
      <scheme val="minor"/>
    </font>
    <font>
      <b/>
      <sz val="14"/>
      <color rgb="FF7030A0"/>
      <name val="Calibri"/>
      <family val="2"/>
      <scheme val="minor"/>
    </font>
    <font>
      <b/>
      <sz val="12"/>
      <color theme="0"/>
      <name val="Calibri"/>
      <family val="2"/>
      <scheme val="minor"/>
    </font>
    <font>
      <b/>
      <sz val="9"/>
      <color theme="1"/>
      <name val="Calibri"/>
      <family val="2"/>
      <scheme val="minor"/>
    </font>
    <font>
      <b/>
      <sz val="10"/>
      <color rgb="FF7030A0"/>
      <name val="Calibri"/>
      <family val="2"/>
      <scheme val="minor"/>
    </font>
    <font>
      <b/>
      <sz val="14"/>
      <color theme="0"/>
      <name val="Calibri"/>
      <family val="2"/>
      <scheme val="minor"/>
    </font>
    <font>
      <sz val="11"/>
      <color theme="0"/>
      <name val="Calibri"/>
      <family val="2"/>
      <scheme val="minor"/>
    </font>
    <font>
      <sz val="8"/>
      <color theme="0"/>
      <name val="Arial"/>
      <family val="2"/>
    </font>
    <font>
      <b/>
      <sz val="8"/>
      <color theme="0"/>
      <name val="Arial"/>
      <family val="2"/>
    </font>
    <font>
      <b/>
      <sz val="12"/>
      <color theme="4"/>
      <name val="Calibri"/>
      <family val="2"/>
      <scheme val="minor"/>
    </font>
    <font>
      <sz val="14"/>
      <color theme="1"/>
      <name val="Calibri"/>
      <family val="2"/>
      <scheme val="minor"/>
    </font>
    <font>
      <sz val="12"/>
      <color rgb="FF000000"/>
      <name val="Calibri"/>
      <family val="2"/>
    </font>
    <font>
      <sz val="12"/>
      <color theme="1"/>
      <name val="Calibri"/>
      <family val="2"/>
      <scheme val="minor"/>
    </font>
    <font>
      <sz val="8"/>
      <color theme="0"/>
      <name val="Calibri"/>
      <family val="2"/>
      <scheme val="minor"/>
    </font>
    <font>
      <b/>
      <sz val="14"/>
      <color theme="0"/>
      <name val="Arial"/>
      <family val="2"/>
    </font>
    <font>
      <b/>
      <sz val="12"/>
      <color theme="1"/>
      <name val="Calibri"/>
      <family val="2"/>
      <scheme val="minor"/>
    </font>
    <font>
      <b/>
      <sz val="10"/>
      <color theme="0"/>
      <name val="Arial"/>
      <family val="2"/>
    </font>
    <font>
      <b/>
      <sz val="10"/>
      <color theme="1"/>
      <name val="Calibri"/>
      <family val="2"/>
      <scheme val="minor"/>
    </font>
    <font>
      <sz val="10"/>
      <color theme="1"/>
      <name val="Calibri"/>
      <family val="2"/>
      <scheme val="minor"/>
    </font>
    <font>
      <b/>
      <sz val="10"/>
      <color theme="0"/>
      <name val="Calibri"/>
      <family val="2"/>
      <scheme val="minor"/>
    </font>
    <font>
      <b/>
      <sz val="18"/>
      <color rgb="FF002060"/>
      <name val="Calibri"/>
      <family val="2"/>
      <scheme val="minor"/>
    </font>
    <font>
      <sz val="12"/>
      <color theme="0"/>
      <name val="Calibri"/>
      <family val="2"/>
      <scheme val="minor"/>
    </font>
    <font>
      <b/>
      <sz val="16"/>
      <color theme="0"/>
      <name val="Calibri"/>
      <family val="2"/>
      <scheme val="minor"/>
    </font>
    <font>
      <b/>
      <sz val="16"/>
      <color rgb="FF002060"/>
      <name val="Calibri"/>
      <family val="2"/>
      <scheme val="minor"/>
    </font>
    <font>
      <b/>
      <sz val="12"/>
      <name val="Calibri"/>
      <family val="2"/>
      <scheme val="minor"/>
    </font>
    <font>
      <b/>
      <sz val="10"/>
      <color theme="0"/>
      <name val="Calibri"/>
      <family val="2"/>
    </font>
    <font>
      <b/>
      <sz val="10"/>
      <color theme="1"/>
      <name val="Calibri"/>
      <family val="2"/>
    </font>
    <font>
      <sz val="12"/>
      <name val="Calibri"/>
      <family val="2"/>
    </font>
    <font>
      <sz val="12"/>
      <color theme="1"/>
      <name val="Calibri"/>
      <family val="2"/>
    </font>
    <font>
      <b/>
      <sz val="12"/>
      <color theme="0"/>
      <name val="Calibri"/>
      <family val="2"/>
    </font>
    <font>
      <b/>
      <sz val="12"/>
      <color theme="0"/>
      <name val="Arial"/>
      <family val="2"/>
    </font>
    <font>
      <b/>
      <sz val="12"/>
      <name val="Arial"/>
      <family val="2"/>
    </font>
    <font>
      <sz val="12"/>
      <name val="Arial"/>
      <family val="2"/>
    </font>
    <font>
      <b/>
      <sz val="11"/>
      <name val="Calibri"/>
      <family val="2"/>
      <scheme val="minor"/>
    </font>
    <font>
      <b/>
      <sz val="16"/>
      <color theme="0"/>
      <name val="Arial"/>
      <family val="2"/>
    </font>
    <font>
      <b/>
      <sz val="22"/>
      <color theme="0"/>
      <name val="Calibri"/>
      <family val="2"/>
      <scheme val="minor"/>
    </font>
    <font>
      <b/>
      <sz val="20"/>
      <color theme="1"/>
      <name val="Calibri"/>
      <family val="2"/>
      <scheme val="minor"/>
    </font>
    <font>
      <b/>
      <u/>
      <sz val="18"/>
      <color rgb="FF7030A0"/>
      <name val="Calibri"/>
      <family val="2"/>
      <scheme val="minor"/>
    </font>
    <font>
      <b/>
      <sz val="18"/>
      <color rgb="FF7030A0"/>
      <name val="Calibri"/>
      <family val="2"/>
      <scheme val="minor"/>
    </font>
    <font>
      <b/>
      <sz val="24"/>
      <color rgb="FF7030A0"/>
      <name val="Calibri"/>
      <family val="2"/>
      <scheme val="minor"/>
    </font>
    <font>
      <b/>
      <sz val="14"/>
      <color theme="4" tint="-0.499984740745262"/>
      <name val="Calibri"/>
      <family val="2"/>
      <scheme val="minor"/>
    </font>
    <font>
      <b/>
      <sz val="12"/>
      <color theme="4" tint="-0.499984740745262"/>
      <name val="Calibri"/>
      <family val="2"/>
      <scheme val="minor"/>
    </font>
    <font>
      <sz val="10"/>
      <name val="Times New Roman"/>
      <family val="1"/>
      <charset val="204"/>
    </font>
    <font>
      <b/>
      <u/>
      <sz val="18"/>
      <color theme="4" tint="-0.499984740745262"/>
      <name val="Calibri"/>
      <family val="2"/>
      <scheme val="minor"/>
    </font>
    <font>
      <b/>
      <sz val="11"/>
      <color theme="4" tint="-0.499984740745262"/>
      <name val="Calibri"/>
      <family val="2"/>
      <scheme val="minor"/>
    </font>
    <font>
      <b/>
      <u/>
      <sz val="11"/>
      <color rgb="FF7030A0"/>
      <name val="Calibri"/>
      <family val="2"/>
      <scheme val="minor"/>
    </font>
    <font>
      <u/>
      <sz val="11"/>
      <color theme="1"/>
      <name val="Calibri"/>
      <family val="2"/>
      <scheme val="minor"/>
    </font>
    <font>
      <sz val="12"/>
      <name val="Calibri"/>
      <family val="2"/>
      <scheme val="minor"/>
    </font>
    <font>
      <b/>
      <sz val="14"/>
      <color rgb="FF002060"/>
      <name val="Calibri"/>
      <family val="2"/>
      <scheme val="minor"/>
    </font>
    <font>
      <sz val="14"/>
      <name val="Montserrat"/>
    </font>
    <font>
      <b/>
      <sz val="24"/>
      <color rgb="FF44546A"/>
      <name val="Calibri"/>
      <family val="2"/>
      <scheme val="minor"/>
    </font>
    <font>
      <sz val="12"/>
      <color rgb="FF333333"/>
      <name val="Calibri"/>
      <family val="2"/>
      <scheme val="minor"/>
    </font>
    <font>
      <b/>
      <sz val="18"/>
      <color rgb="FF6D9EEB"/>
      <name val="Arial"/>
      <family val="2"/>
    </font>
    <font>
      <b/>
      <sz val="16"/>
      <name val="Calibri"/>
      <family val="2"/>
    </font>
    <font>
      <sz val="16"/>
      <name val="Calibri"/>
      <family val="2"/>
      <scheme val="minor"/>
    </font>
    <font>
      <sz val="11"/>
      <color rgb="FF000000"/>
      <name val="Arial"/>
      <family val="2"/>
    </font>
    <font>
      <b/>
      <sz val="20"/>
      <color theme="0"/>
      <name val="Calibri"/>
      <family val="2"/>
      <scheme val="minor"/>
    </font>
    <font>
      <sz val="16"/>
      <color theme="1"/>
      <name val="Calibri"/>
      <family val="2"/>
      <scheme val="minor"/>
    </font>
    <font>
      <sz val="12"/>
      <color rgb="FF333333"/>
      <name val="Arial"/>
      <family val="2"/>
    </font>
    <font>
      <sz val="16"/>
      <color theme="0"/>
      <name val="Calibri"/>
      <family val="2"/>
      <scheme val="minor"/>
    </font>
    <font>
      <b/>
      <sz val="16"/>
      <color theme="0"/>
      <name val="Calibri"/>
      <family val="2"/>
    </font>
    <font>
      <b/>
      <sz val="18"/>
      <color theme="0"/>
      <name val="Calibri"/>
      <family val="2"/>
      <scheme val="minor"/>
    </font>
    <font>
      <b/>
      <u/>
      <sz val="48"/>
      <color theme="4" tint="-0.499984740745262"/>
      <name val="Calibri"/>
      <family val="2"/>
      <scheme val="minor"/>
    </font>
    <font>
      <b/>
      <sz val="18"/>
      <color theme="1"/>
      <name val="Calibri"/>
      <family val="2"/>
      <scheme val="minor"/>
    </font>
    <font>
      <b/>
      <sz val="16"/>
      <color theme="1"/>
      <name val="Calibri"/>
      <family val="2"/>
      <scheme val="minor"/>
    </font>
    <font>
      <b/>
      <u/>
      <sz val="48"/>
      <color rgb="FF7030A0"/>
      <name val="Calibri"/>
      <family val="2"/>
      <scheme val="minor"/>
    </font>
    <font>
      <b/>
      <u/>
      <sz val="20"/>
      <color rgb="FF7030A0"/>
      <name val="Calibri"/>
      <family val="2"/>
      <scheme val="minor"/>
    </font>
    <font>
      <b/>
      <sz val="14"/>
      <color theme="0"/>
      <name val="Montserrat"/>
    </font>
    <font>
      <sz val="14"/>
      <color theme="0"/>
      <name val="Montserrat"/>
    </font>
    <font>
      <sz val="10"/>
      <color theme="0"/>
      <name val="Montserrat"/>
    </font>
    <font>
      <b/>
      <sz val="10"/>
      <color theme="0"/>
      <name val="Montserrat"/>
    </font>
    <font>
      <sz val="18"/>
      <color theme="1"/>
      <name val="Calibri"/>
      <family val="2"/>
      <scheme val="minor"/>
    </font>
    <font>
      <b/>
      <sz val="20"/>
      <color theme="0"/>
      <name val="Arial"/>
      <family val="2"/>
    </font>
    <font>
      <b/>
      <u/>
      <sz val="36"/>
      <color rgb="FF7030A0"/>
      <name val="Calibri"/>
      <family val="2"/>
      <scheme val="minor"/>
    </font>
    <font>
      <sz val="18"/>
      <name val="Arial"/>
      <family val="2"/>
    </font>
    <font>
      <sz val="10"/>
      <color rgb="FF000000"/>
      <name val="Calibri"/>
      <family val="2"/>
    </font>
    <font>
      <sz val="10"/>
      <color rgb="FF000000"/>
      <name val="Arial"/>
      <family val="2"/>
    </font>
    <font>
      <sz val="10"/>
      <name val="Calibri"/>
      <family val="2"/>
    </font>
    <font>
      <b/>
      <sz val="10"/>
      <color rgb="FF002060"/>
      <name val="Arial"/>
      <family val="2"/>
    </font>
    <font>
      <b/>
      <sz val="13.5"/>
      <color theme="1"/>
      <name val="Calibri"/>
      <family val="2"/>
      <scheme val="minor"/>
    </font>
    <font>
      <u/>
      <sz val="11"/>
      <color theme="10"/>
      <name val="Calibri"/>
      <family val="2"/>
      <scheme val="minor"/>
    </font>
    <font>
      <b/>
      <u/>
      <sz val="18"/>
      <color theme="1"/>
      <name val="Calibri"/>
      <family val="2"/>
      <scheme val="minor"/>
    </font>
    <font>
      <sz val="14"/>
      <name val="Calibri"/>
      <family val="2"/>
      <scheme val="minor"/>
    </font>
    <font>
      <sz val="16"/>
      <name val="Arial"/>
      <family val="2"/>
    </font>
    <font>
      <b/>
      <sz val="11"/>
      <color theme="0"/>
      <name val="Arial"/>
      <family val="2"/>
    </font>
    <font>
      <b/>
      <sz val="9"/>
      <color rgb="FF000000"/>
      <name val="Tahoma"/>
      <family val="2"/>
    </font>
    <font>
      <sz val="9"/>
      <color rgb="FF000000"/>
      <name val="Tahoma"/>
      <family val="2"/>
    </font>
    <font>
      <b/>
      <sz val="16"/>
      <color theme="4" tint="-0.499984740745262"/>
      <name val="Calibri"/>
      <family val="2"/>
      <scheme val="minor"/>
    </font>
    <font>
      <sz val="10"/>
      <name val="Calibri"/>
      <family val="2"/>
      <scheme val="minor"/>
    </font>
    <font>
      <sz val="12"/>
      <color theme="1"/>
      <name val="Times New Roman"/>
      <family val="1"/>
    </font>
  </fonts>
  <fills count="30">
    <fill>
      <patternFill patternType="none"/>
    </fill>
    <fill>
      <patternFill patternType="gray125"/>
    </fill>
    <fill>
      <patternFill patternType="solid">
        <fgColor rgb="FFF6D6EB"/>
        <bgColor indexed="64"/>
      </patternFill>
    </fill>
    <fill>
      <patternFill patternType="solid">
        <fgColor theme="0"/>
        <bgColor indexed="64"/>
      </patternFill>
    </fill>
    <fill>
      <patternFill patternType="solid">
        <fgColor rgb="FF7030A0"/>
        <bgColor indexed="64"/>
      </patternFill>
    </fill>
    <fill>
      <patternFill patternType="solid">
        <fgColor theme="4" tint="0.79998168889431442"/>
        <bgColor indexed="64"/>
      </patternFill>
    </fill>
    <fill>
      <patternFill patternType="solid">
        <fgColor theme="0"/>
        <bgColor rgb="FF7F7F7F"/>
      </patternFill>
    </fill>
    <fill>
      <patternFill patternType="solid">
        <fgColor theme="0"/>
        <bgColor rgb="FF002060"/>
      </patternFill>
    </fill>
    <fill>
      <patternFill patternType="solid">
        <fgColor theme="4"/>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2060"/>
        <bgColor indexed="64"/>
      </patternFill>
    </fill>
    <fill>
      <patternFill patternType="solid">
        <fgColor rgb="FFFF0066"/>
        <bgColor indexed="64"/>
      </patternFill>
    </fill>
    <fill>
      <patternFill patternType="solid">
        <fgColor rgb="FF00B050"/>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rgb="FF92D050"/>
        <bgColor indexed="64"/>
      </patternFill>
    </fill>
    <fill>
      <patternFill patternType="solid">
        <fgColor rgb="FFFF3399"/>
        <bgColor indexed="64"/>
      </patternFill>
    </fill>
    <fill>
      <patternFill patternType="solid">
        <fgColor rgb="FFFFCCFF"/>
        <bgColor indexed="64"/>
      </patternFill>
    </fill>
    <fill>
      <patternFill patternType="solid">
        <fgColor rgb="FF0070C0"/>
        <bgColor indexed="64"/>
      </patternFill>
    </fill>
    <fill>
      <patternFill patternType="solid">
        <fgColor rgb="FF00B0F0"/>
        <bgColor indexed="64"/>
      </patternFill>
    </fill>
    <fill>
      <patternFill patternType="solid">
        <fgColor rgb="FFFFC000"/>
        <bgColor indexed="64"/>
      </patternFill>
    </fill>
    <fill>
      <patternFill patternType="solid">
        <fgColor rgb="FFEFEFEF"/>
        <bgColor indexed="64"/>
      </patternFill>
    </fill>
    <fill>
      <patternFill patternType="solid">
        <fgColor rgb="FF002060"/>
        <bgColor theme="9"/>
      </patternFill>
    </fill>
    <fill>
      <patternFill patternType="solid">
        <fgColor theme="4" tint="-0.249977111117893"/>
        <bgColor indexed="64"/>
      </patternFill>
    </fill>
    <fill>
      <patternFill patternType="solid">
        <fgColor theme="8" tint="0.39997558519241921"/>
        <bgColor indexed="64"/>
      </patternFill>
    </fill>
    <fill>
      <patternFill patternType="solid">
        <fgColor rgb="FFFF0066"/>
        <bgColor theme="9"/>
      </patternFill>
    </fill>
    <fill>
      <patternFill patternType="solid">
        <fgColor rgb="FF7030A0"/>
        <bgColor theme="9"/>
      </patternFill>
    </fill>
    <fill>
      <patternFill patternType="solid">
        <fgColor theme="0" tint="-0.14999847407452621"/>
        <bgColor indexed="64"/>
      </patternFill>
    </fill>
    <fill>
      <patternFill patternType="solid">
        <fgColor theme="0" tint="-0.249977111117893"/>
        <bgColor indexed="64"/>
      </patternFill>
    </fill>
  </fills>
  <borders count="7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auto="1"/>
      </bottom>
      <diagonal/>
    </border>
    <border>
      <left style="medium">
        <color indexed="64"/>
      </left>
      <right style="medium">
        <color indexed="64"/>
      </right>
      <top/>
      <bottom style="thin">
        <color auto="1"/>
      </bottom>
      <diagonal/>
    </border>
    <border>
      <left style="mediumDashDot">
        <color indexed="64"/>
      </left>
      <right/>
      <top/>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style="thick">
        <color auto="1"/>
      </left>
      <right style="medium">
        <color auto="1"/>
      </right>
      <top style="medium">
        <color auto="1"/>
      </top>
      <bottom style="thick">
        <color auto="1"/>
      </bottom>
      <diagonal/>
    </border>
    <border>
      <left style="medium">
        <color indexed="64"/>
      </left>
      <right/>
      <top style="medium">
        <color indexed="64"/>
      </top>
      <bottom/>
      <diagonal/>
    </border>
    <border>
      <left/>
      <right style="medium">
        <color indexed="64"/>
      </right>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s>
  <cellStyleXfs count="8">
    <xf numFmtId="0" fontId="0" fillId="0" borderId="0"/>
    <xf numFmtId="167" fontId="1" fillId="0" borderId="0" applyFont="0" applyFill="0" applyBorder="0" applyAlignment="0" applyProtection="0"/>
    <xf numFmtId="9" fontId="1" fillId="0" borderId="0" applyFont="0" applyFill="0" applyBorder="0" applyAlignment="0" applyProtection="0"/>
    <xf numFmtId="0" fontId="5" fillId="0" borderId="0"/>
    <xf numFmtId="168" fontId="5" fillId="0" borderId="0" applyFont="0" applyFill="0" applyBorder="0" applyAlignment="0" applyProtection="0"/>
    <xf numFmtId="9" fontId="5" fillId="0" borderId="0" applyFont="0" applyFill="0" applyBorder="0" applyAlignment="0" applyProtection="0"/>
    <xf numFmtId="169" fontId="1" fillId="0" borderId="0" applyFont="0" applyFill="0" applyBorder="0" applyAlignment="0" applyProtection="0"/>
    <xf numFmtId="0" fontId="98" fillId="0" borderId="0" applyNumberFormat="0" applyFill="0" applyBorder="0" applyAlignment="0" applyProtection="0"/>
  </cellStyleXfs>
  <cellXfs count="926">
    <xf numFmtId="0" fontId="0" fillId="0" borderId="0" xfId="0"/>
    <xf numFmtId="170" fontId="7" fillId="3" borderId="0" xfId="4" applyNumberFormat="1" applyFont="1" applyFill="1" applyBorder="1" applyAlignment="1" applyProtection="1">
      <alignment horizontal="center" vertical="center"/>
      <protection locked="0"/>
    </xf>
    <xf numFmtId="170" fontId="7" fillId="3" borderId="0" xfId="4" applyNumberFormat="1" applyFont="1" applyFill="1" applyBorder="1" applyAlignment="1" applyProtection="1">
      <alignment horizontal="center" vertical="center"/>
      <protection hidden="1"/>
    </xf>
    <xf numFmtId="0" fontId="25" fillId="3" borderId="0" xfId="3" applyFont="1" applyFill="1" applyAlignment="1" applyProtection="1">
      <alignment horizontal="center" vertical="center"/>
      <protection locked="0"/>
    </xf>
    <xf numFmtId="3" fontId="7" fillId="3" borderId="0" xfId="4" applyNumberFormat="1" applyFont="1" applyFill="1" applyBorder="1" applyAlignment="1" applyProtection="1">
      <alignment horizontal="center" vertical="center"/>
      <protection locked="0"/>
    </xf>
    <xf numFmtId="9" fontId="7" fillId="3" borderId="0" xfId="5" quotePrefix="1" applyFont="1" applyFill="1" applyBorder="1" applyAlignment="1" applyProtection="1">
      <alignment horizontal="center" vertical="center"/>
      <protection hidden="1"/>
    </xf>
    <xf numFmtId="3" fontId="7" fillId="3" borderId="3" xfId="4" applyNumberFormat="1" applyFont="1" applyFill="1" applyBorder="1" applyAlignment="1" applyProtection="1">
      <alignment horizontal="center" vertical="center"/>
      <protection locked="0"/>
    </xf>
    <xf numFmtId="0" fontId="7" fillId="3" borderId="0" xfId="3" applyFont="1" applyFill="1" applyAlignment="1" applyProtection="1">
      <alignment horizontal="center" vertical="center"/>
      <protection hidden="1"/>
    </xf>
    <xf numFmtId="171" fontId="7" fillId="3" borderId="0" xfId="3" applyNumberFormat="1" applyFont="1" applyFill="1" applyAlignment="1" applyProtection="1">
      <alignment horizontal="center" vertical="center"/>
      <protection hidden="1"/>
    </xf>
    <xf numFmtId="9" fontId="7" fillId="3" borderId="0" xfId="3" applyNumberFormat="1" applyFont="1" applyFill="1" applyAlignment="1" applyProtection="1">
      <alignment horizontal="center" vertical="center"/>
      <protection hidden="1"/>
    </xf>
    <xf numFmtId="9" fontId="7" fillId="3" borderId="0" xfId="3" applyNumberFormat="1" applyFont="1" applyFill="1" applyAlignment="1" applyProtection="1">
      <alignment horizontal="center" vertical="center" wrapText="1"/>
      <protection hidden="1"/>
    </xf>
    <xf numFmtId="3" fontId="7" fillId="3" borderId="23" xfId="4" applyNumberFormat="1" applyFont="1" applyFill="1" applyBorder="1" applyAlignment="1" applyProtection="1">
      <alignment horizontal="center" vertical="center"/>
      <protection locked="0"/>
    </xf>
    <xf numFmtId="171" fontId="50" fillId="3" borderId="8" xfId="3" applyNumberFormat="1" applyFont="1" applyFill="1" applyBorder="1" applyAlignment="1" applyProtection="1">
      <alignment horizontal="center" vertical="center"/>
      <protection hidden="1"/>
    </xf>
    <xf numFmtId="0" fontId="49" fillId="3" borderId="0" xfId="3" applyFont="1" applyFill="1" applyAlignment="1" applyProtection="1">
      <alignment horizontal="center" vertical="center"/>
      <protection hidden="1"/>
    </xf>
    <xf numFmtId="9" fontId="50" fillId="3" borderId="8" xfId="3" applyNumberFormat="1" applyFont="1" applyFill="1" applyBorder="1" applyAlignment="1" applyProtection="1">
      <alignment horizontal="center" vertical="center" wrapText="1"/>
      <protection hidden="1"/>
    </xf>
    <xf numFmtId="171" fontId="49" fillId="2" borderId="8" xfId="3" applyNumberFormat="1" applyFont="1" applyFill="1" applyBorder="1" applyAlignment="1" applyProtection="1">
      <alignment horizontal="center" vertical="center"/>
      <protection hidden="1"/>
    </xf>
    <xf numFmtId="170" fontId="49" fillId="2" borderId="8" xfId="3" applyNumberFormat="1" applyFont="1" applyFill="1" applyBorder="1" applyAlignment="1" applyProtection="1">
      <alignment horizontal="center" vertical="center"/>
      <protection hidden="1"/>
    </xf>
    <xf numFmtId="9" fontId="49" fillId="2" borderId="8" xfId="3" applyNumberFormat="1" applyFont="1" applyFill="1" applyBorder="1" applyAlignment="1" applyProtection="1">
      <alignment horizontal="center" vertical="center"/>
      <protection hidden="1"/>
    </xf>
    <xf numFmtId="0" fontId="0" fillId="3" borderId="0" xfId="0" applyFill="1" applyProtection="1">
      <protection locked="0"/>
    </xf>
    <xf numFmtId="0" fontId="23" fillId="11" borderId="8" xfId="0" applyFont="1" applyFill="1" applyBorder="1" applyAlignment="1" applyProtection="1">
      <alignment horizontal="center" vertical="center"/>
      <protection locked="0"/>
    </xf>
    <xf numFmtId="0" fontId="0" fillId="3" borderId="0" xfId="0" applyFill="1" applyAlignment="1" applyProtection="1">
      <alignment vertical="center"/>
      <protection locked="0"/>
    </xf>
    <xf numFmtId="0" fontId="0" fillId="0" borderId="0" xfId="0" applyProtection="1">
      <protection locked="0"/>
    </xf>
    <xf numFmtId="0" fontId="12" fillId="3" borderId="0" xfId="0" applyFont="1" applyFill="1" applyProtection="1">
      <protection locked="0"/>
    </xf>
    <xf numFmtId="171" fontId="18" fillId="3" borderId="0" xfId="0" applyNumberFormat="1" applyFont="1" applyFill="1" applyProtection="1">
      <protection locked="0"/>
    </xf>
    <xf numFmtId="3" fontId="0" fillId="3" borderId="0" xfId="0" applyNumberFormat="1" applyFill="1" applyAlignment="1" applyProtection="1">
      <alignment horizontal="center"/>
      <protection locked="0"/>
    </xf>
    <xf numFmtId="0" fontId="0" fillId="3" borderId="0" xfId="0" applyFill="1" applyAlignment="1" applyProtection="1">
      <alignment horizontal="center"/>
      <protection locked="0"/>
    </xf>
    <xf numFmtId="9" fontId="7" fillId="3" borderId="0" xfId="5" quotePrefix="1" applyFont="1" applyFill="1" applyBorder="1" applyAlignment="1" applyProtection="1">
      <alignment horizontal="center" vertical="center"/>
      <protection locked="0"/>
    </xf>
    <xf numFmtId="9" fontId="12" fillId="3" borderId="0" xfId="0" applyNumberFormat="1" applyFont="1" applyFill="1" applyAlignment="1" applyProtection="1">
      <alignment horizontal="center" vertical="center"/>
      <protection locked="0"/>
    </xf>
    <xf numFmtId="0" fontId="12" fillId="3" borderId="0" xfId="0" applyFont="1" applyFill="1" applyAlignment="1" applyProtection="1">
      <alignment horizontal="center" vertical="center"/>
      <protection locked="0"/>
    </xf>
    <xf numFmtId="170" fontId="12" fillId="3" borderId="0" xfId="0" applyNumberFormat="1" applyFont="1" applyFill="1" applyProtection="1">
      <protection locked="0"/>
    </xf>
    <xf numFmtId="170" fontId="11" fillId="3" borderId="0" xfId="0" applyNumberFormat="1" applyFont="1" applyFill="1" applyProtection="1">
      <protection locked="0"/>
    </xf>
    <xf numFmtId="170" fontId="12" fillId="3" borderId="0" xfId="0" applyNumberFormat="1" applyFont="1" applyFill="1" applyAlignment="1" applyProtection="1">
      <alignment horizontal="center"/>
      <protection locked="0"/>
    </xf>
    <xf numFmtId="1" fontId="12" fillId="3" borderId="0" xfId="2" applyNumberFormat="1" applyFont="1" applyFill="1" applyBorder="1" applyAlignment="1" applyProtection="1">
      <alignment horizontal="center"/>
      <protection locked="0"/>
    </xf>
    <xf numFmtId="9" fontId="12" fillId="3" borderId="0" xfId="2" applyFont="1" applyFill="1" applyBorder="1" applyAlignment="1" applyProtection="1">
      <alignment horizontal="center"/>
      <protection locked="0"/>
    </xf>
    <xf numFmtId="0" fontId="15" fillId="3" borderId="0" xfId="0" applyFont="1" applyFill="1" applyProtection="1">
      <protection locked="0"/>
    </xf>
    <xf numFmtId="170" fontId="15" fillId="3" borderId="0" xfId="0" applyNumberFormat="1" applyFont="1" applyFill="1" applyAlignment="1" applyProtection="1">
      <alignment horizontal="center"/>
      <protection locked="0"/>
    </xf>
    <xf numFmtId="9" fontId="15" fillId="3" borderId="0" xfId="2" applyFont="1" applyFill="1" applyBorder="1" applyAlignment="1" applyProtection="1">
      <alignment horizontal="center"/>
      <protection locked="0"/>
    </xf>
    <xf numFmtId="0" fontId="6" fillId="3" borderId="0" xfId="0" applyFont="1" applyFill="1" applyAlignment="1" applyProtection="1">
      <alignment horizontal="center"/>
      <protection locked="0"/>
    </xf>
    <xf numFmtId="171" fontId="0" fillId="3" borderId="0" xfId="0" applyNumberFormat="1" applyFill="1" applyAlignment="1" applyProtection="1">
      <alignment horizontal="center"/>
      <protection locked="0"/>
    </xf>
    <xf numFmtId="0" fontId="3" fillId="3" borderId="0" xfId="0" applyFont="1" applyFill="1" applyAlignment="1" applyProtection="1">
      <alignment horizontal="center"/>
      <protection locked="0"/>
    </xf>
    <xf numFmtId="170" fontId="24" fillId="3" borderId="0" xfId="0" applyNumberFormat="1" applyFont="1" applyFill="1" applyAlignment="1" applyProtection="1">
      <alignment horizontal="center"/>
      <protection locked="0"/>
    </xf>
    <xf numFmtId="9" fontId="7" fillId="3" borderId="0" xfId="2" applyFont="1" applyFill="1" applyBorder="1" applyProtection="1">
      <protection locked="0"/>
    </xf>
    <xf numFmtId="0" fontId="16" fillId="3" borderId="0" xfId="0" applyFont="1" applyFill="1" applyAlignment="1" applyProtection="1">
      <alignment horizontal="center" vertical="center" wrapText="1"/>
      <protection locked="0"/>
    </xf>
    <xf numFmtId="171" fontId="15" fillId="3" borderId="0" xfId="0" applyNumberFormat="1" applyFont="1" applyFill="1" applyAlignment="1" applyProtection="1">
      <alignment horizontal="center" vertical="center"/>
      <protection locked="0"/>
    </xf>
    <xf numFmtId="0" fontId="15" fillId="3" borderId="0" xfId="0" applyFont="1" applyFill="1" applyAlignment="1" applyProtection="1">
      <alignment horizontal="center" vertical="center"/>
      <protection locked="0"/>
    </xf>
    <xf numFmtId="171" fontId="15" fillId="3" borderId="0" xfId="0" applyNumberFormat="1" applyFont="1" applyFill="1" applyAlignment="1" applyProtection="1">
      <alignment horizontal="center"/>
      <protection locked="0"/>
    </xf>
    <xf numFmtId="0" fontId="24" fillId="3" borderId="0" xfId="0" applyFont="1" applyFill="1" applyProtection="1">
      <protection locked="0"/>
    </xf>
    <xf numFmtId="0" fontId="24" fillId="3" borderId="0" xfId="0" applyFont="1" applyFill="1" applyAlignment="1" applyProtection="1">
      <alignment horizontal="center"/>
      <protection locked="0"/>
    </xf>
    <xf numFmtId="170" fontId="2" fillId="3" borderId="0" xfId="0" applyNumberFormat="1" applyFont="1" applyFill="1" applyAlignment="1" applyProtection="1">
      <alignment horizontal="center"/>
      <protection locked="0"/>
    </xf>
    <xf numFmtId="170" fontId="7" fillId="3" borderId="0" xfId="0" applyNumberFormat="1" applyFont="1" applyFill="1" applyAlignment="1" applyProtection="1">
      <alignment horizontal="center"/>
      <protection locked="0"/>
    </xf>
    <xf numFmtId="9" fontId="7" fillId="3" borderId="0" xfId="2" applyFont="1" applyFill="1" applyBorder="1" applyAlignment="1" applyProtection="1">
      <alignment horizontal="center" vertical="center"/>
      <protection locked="0"/>
    </xf>
    <xf numFmtId="0" fontId="2" fillId="3" borderId="0" xfId="0" applyFont="1" applyFill="1" applyAlignment="1" applyProtection="1">
      <alignment horizontal="center"/>
      <protection locked="0"/>
    </xf>
    <xf numFmtId="171" fontId="7" fillId="3" borderId="0" xfId="5" quotePrefix="1" applyNumberFormat="1" applyFont="1" applyFill="1" applyBorder="1" applyAlignment="1" applyProtection="1">
      <alignment horizontal="center" vertical="center"/>
      <protection locked="0"/>
    </xf>
    <xf numFmtId="170" fontId="0" fillId="3" borderId="0" xfId="0" applyNumberFormat="1" applyFill="1" applyAlignment="1" applyProtection="1">
      <alignment horizontal="center"/>
      <protection locked="0"/>
    </xf>
    <xf numFmtId="0" fontId="7" fillId="3" borderId="0" xfId="3" applyFont="1" applyFill="1" applyAlignment="1" applyProtection="1">
      <alignment horizontal="center" vertical="center"/>
      <protection locked="0"/>
    </xf>
    <xf numFmtId="0" fontId="3" fillId="3" borderId="0" xfId="0" applyFont="1" applyFill="1" applyAlignment="1" applyProtection="1">
      <alignment horizontal="center" vertical="center"/>
      <protection locked="0"/>
    </xf>
    <xf numFmtId="0" fontId="23" fillId="4" borderId="8" xfId="0" applyFont="1" applyFill="1" applyBorder="1" applyAlignment="1" applyProtection="1">
      <alignment horizontal="center" vertical="center"/>
      <protection locked="0"/>
    </xf>
    <xf numFmtId="171" fontId="7" fillId="3" borderId="0" xfId="3" applyNumberFormat="1" applyFont="1" applyFill="1" applyAlignment="1" applyProtection="1">
      <alignment horizontal="center" vertical="center"/>
      <protection locked="0"/>
    </xf>
    <xf numFmtId="0" fontId="3" fillId="3" borderId="0" xfId="0" applyFont="1" applyFill="1" applyAlignment="1" applyProtection="1">
      <alignment horizontal="center" vertical="center" wrapText="1"/>
      <protection locked="0"/>
    </xf>
    <xf numFmtId="9" fontId="7" fillId="3" borderId="0" xfId="3" applyNumberFormat="1" applyFont="1" applyFill="1" applyAlignment="1" applyProtection="1">
      <alignment horizontal="center" vertical="center" wrapText="1"/>
      <protection locked="0"/>
    </xf>
    <xf numFmtId="0" fontId="0" fillId="3" borderId="0" xfId="0" applyFill="1" applyProtection="1">
      <protection hidden="1"/>
    </xf>
    <xf numFmtId="0" fontId="23" fillId="4" borderId="8" xfId="0" applyFont="1" applyFill="1" applyBorder="1" applyAlignment="1" applyProtection="1">
      <alignment horizontal="center" vertical="center" wrapText="1"/>
      <protection hidden="1"/>
    </xf>
    <xf numFmtId="170" fontId="50" fillId="3" borderId="0" xfId="4" applyNumberFormat="1" applyFont="1" applyFill="1" applyBorder="1" applyAlignment="1" applyProtection="1">
      <alignment horizontal="center" vertical="center"/>
      <protection hidden="1"/>
    </xf>
    <xf numFmtId="3" fontId="7" fillId="3" borderId="0" xfId="4" applyNumberFormat="1" applyFont="1" applyFill="1" applyBorder="1" applyAlignment="1" applyProtection="1">
      <alignment horizontal="center" vertical="center"/>
      <protection hidden="1"/>
    </xf>
    <xf numFmtId="0" fontId="0" fillId="0" borderId="0" xfId="0" applyAlignment="1" applyProtection="1">
      <alignment horizontal="center"/>
      <protection locked="0"/>
    </xf>
    <xf numFmtId="0" fontId="0" fillId="0" borderId="0" xfId="0" applyAlignment="1" applyProtection="1">
      <alignment vertical="center"/>
      <protection locked="0"/>
    </xf>
    <xf numFmtId="0" fontId="12" fillId="0" borderId="0" xfId="0" applyFont="1" applyAlignment="1" applyProtection="1">
      <alignment horizontal="left" vertical="center" wrapText="1"/>
      <protection locked="0"/>
    </xf>
    <xf numFmtId="0" fontId="12"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 fillId="0" borderId="3" xfId="0" applyFont="1" applyBorder="1" applyAlignment="1" applyProtection="1">
      <alignment horizontal="center" vertical="center"/>
      <protection locked="0"/>
    </xf>
    <xf numFmtId="171" fontId="15" fillId="0" borderId="3" xfId="0" applyNumberFormat="1" applyFont="1" applyBorder="1" applyAlignment="1" applyProtection="1">
      <alignment horizontal="center" vertical="center"/>
      <protection locked="0"/>
    </xf>
    <xf numFmtId="171" fontId="22" fillId="0" borderId="0" xfId="0" applyNumberFormat="1" applyFont="1" applyAlignment="1" applyProtection="1">
      <alignment horizontal="center"/>
      <protection locked="0"/>
    </xf>
    <xf numFmtId="0" fontId="18" fillId="0" borderId="0" xfId="0" applyFont="1" applyAlignment="1" applyProtection="1">
      <alignment horizontal="left" wrapText="1"/>
      <protection locked="0"/>
    </xf>
    <xf numFmtId="0" fontId="0" fillId="0" borderId="0" xfId="0" applyAlignment="1" applyProtection="1">
      <alignment horizontal="center" vertical="center"/>
      <protection locked="0"/>
    </xf>
    <xf numFmtId="9" fontId="3" fillId="0" borderId="8" xfId="0" applyNumberFormat="1" applyFont="1" applyBorder="1" applyAlignment="1" applyProtection="1">
      <alignment horizontal="center" vertical="center"/>
      <protection locked="0"/>
    </xf>
    <xf numFmtId="0" fontId="14" fillId="0" borderId="9" xfId="0" applyFont="1" applyBorder="1" applyAlignment="1" applyProtection="1">
      <alignment horizontal="center" vertical="center"/>
      <protection locked="0"/>
    </xf>
    <xf numFmtId="0" fontId="23" fillId="4" borderId="14" xfId="0" applyFont="1" applyFill="1" applyBorder="1" applyAlignment="1" applyProtection="1">
      <alignment horizontal="center" vertical="center"/>
      <protection locked="0"/>
    </xf>
    <xf numFmtId="0" fontId="3" fillId="2" borderId="4" xfId="0" applyFont="1" applyFill="1" applyBorder="1" applyAlignment="1" applyProtection="1">
      <alignment horizontal="left"/>
      <protection locked="0"/>
    </xf>
    <xf numFmtId="171" fontId="15" fillId="0" borderId="16" xfId="0" applyNumberFormat="1" applyFont="1" applyBorder="1" applyAlignment="1" applyProtection="1">
      <alignment horizontal="center"/>
      <protection locked="0"/>
    </xf>
    <xf numFmtId="171" fontId="15" fillId="0" borderId="16" xfId="0" applyNumberFormat="1" applyFont="1" applyBorder="1" applyProtection="1">
      <protection locked="0"/>
    </xf>
    <xf numFmtId="171" fontId="24" fillId="0" borderId="0" xfId="0" applyNumberFormat="1" applyFont="1" applyProtection="1">
      <protection locked="0"/>
    </xf>
    <xf numFmtId="0" fontId="24" fillId="0" borderId="0" xfId="0" applyFont="1" applyProtection="1">
      <protection locked="0"/>
    </xf>
    <xf numFmtId="171" fontId="24" fillId="0" borderId="0" xfId="0" applyNumberFormat="1" applyFont="1" applyAlignment="1" applyProtection="1">
      <alignment vertical="center"/>
      <protection locked="0"/>
    </xf>
    <xf numFmtId="9" fontId="17" fillId="0" borderId="0" xfId="0" applyNumberFormat="1" applyFont="1" applyAlignment="1" applyProtection="1">
      <alignment horizontal="center"/>
      <protection locked="0"/>
    </xf>
    <xf numFmtId="0" fontId="30" fillId="0" borderId="3" xfId="0" applyFont="1" applyBorder="1" applyAlignment="1" applyProtection="1">
      <alignment horizontal="center" vertical="center"/>
      <protection locked="0"/>
    </xf>
    <xf numFmtId="171" fontId="15" fillId="0" borderId="0" xfId="0" applyNumberFormat="1" applyFont="1" applyAlignment="1" applyProtection="1">
      <alignment horizontal="center"/>
      <protection locked="0"/>
    </xf>
    <xf numFmtId="0" fontId="21" fillId="0" borderId="0" xfId="0" applyFont="1" applyAlignment="1" applyProtection="1">
      <alignment horizontal="left" wrapText="1"/>
      <protection locked="0"/>
    </xf>
    <xf numFmtId="9" fontId="15" fillId="0" borderId="0" xfId="0" applyNumberFormat="1" applyFont="1" applyAlignment="1" applyProtection="1">
      <alignment horizontal="center" vertical="center"/>
      <protection locked="0"/>
    </xf>
    <xf numFmtId="9" fontId="15" fillId="0" borderId="0" xfId="0" applyNumberFormat="1" applyFont="1" applyAlignment="1" applyProtection="1">
      <alignment horizontal="center"/>
      <protection locked="0"/>
    </xf>
    <xf numFmtId="0" fontId="15" fillId="0" borderId="0" xfId="0" applyFont="1" applyAlignment="1" applyProtection="1">
      <alignment horizontal="center" vertical="center"/>
      <protection locked="0"/>
    </xf>
    <xf numFmtId="0" fontId="51" fillId="3" borderId="8" xfId="0" applyFont="1" applyFill="1" applyBorder="1" applyAlignment="1" applyProtection="1">
      <alignment horizontal="center" vertical="center"/>
      <protection locked="0"/>
    </xf>
    <xf numFmtId="10" fontId="27" fillId="3" borderId="0" xfId="2" applyNumberFormat="1" applyFont="1" applyFill="1" applyAlignment="1" applyProtection="1">
      <alignment horizontal="center"/>
      <protection locked="0"/>
    </xf>
    <xf numFmtId="0" fontId="13" fillId="0" borderId="0" xfId="3" applyFont="1" applyAlignment="1" applyProtection="1">
      <alignment horizontal="center" vertical="center" wrapText="1"/>
      <protection locked="0"/>
    </xf>
    <xf numFmtId="9" fontId="7" fillId="0" borderId="0" xfId="5" quotePrefix="1" applyFont="1" applyBorder="1" applyAlignment="1" applyProtection="1">
      <alignment horizontal="center" vertical="center"/>
      <protection locked="0"/>
    </xf>
    <xf numFmtId="171" fontId="7" fillId="3" borderId="0" xfId="4" applyNumberFormat="1"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wrapText="1"/>
      <protection locked="0"/>
    </xf>
    <xf numFmtId="0" fontId="29" fillId="0" borderId="3" xfId="0" applyFont="1" applyBorder="1" applyAlignment="1" applyProtection="1">
      <alignment horizontal="left" wrapText="1" readingOrder="1"/>
      <protection locked="0"/>
    </xf>
    <xf numFmtId="0" fontId="29" fillId="0" borderId="3" xfId="0" applyFont="1" applyBorder="1" applyAlignment="1" applyProtection="1">
      <alignment horizontal="center" vertical="center" wrapText="1" readingOrder="1"/>
      <protection locked="0"/>
    </xf>
    <xf numFmtId="165" fontId="29" fillId="0" borderId="3" xfId="0" applyNumberFormat="1" applyFont="1" applyBorder="1" applyAlignment="1" applyProtection="1">
      <alignment horizontal="center" vertical="center" wrapText="1" readingOrder="1"/>
      <protection locked="0"/>
    </xf>
    <xf numFmtId="0" fontId="0" fillId="0" borderId="3" xfId="0" applyBorder="1" applyProtection="1">
      <protection locked="0"/>
    </xf>
    <xf numFmtId="0" fontId="53" fillId="11" borderId="8" xfId="0" applyFont="1" applyFill="1" applyBorder="1" applyAlignment="1">
      <alignment vertical="center"/>
    </xf>
    <xf numFmtId="0" fontId="54" fillId="0" borderId="0" xfId="0" applyFont="1"/>
    <xf numFmtId="0" fontId="0" fillId="0" borderId="6" xfId="0" applyBorder="1"/>
    <xf numFmtId="0" fontId="0" fillId="0" borderId="7" xfId="0" applyBorder="1"/>
    <xf numFmtId="0" fontId="82" fillId="0" borderId="59" xfId="0" applyFont="1" applyBorder="1" applyAlignment="1">
      <alignment horizontal="center" vertical="center"/>
    </xf>
    <xf numFmtId="0" fontId="75" fillId="0" borderId="0" xfId="0" applyFont="1" applyAlignment="1">
      <alignment vertical="center"/>
    </xf>
    <xf numFmtId="0" fontId="0" fillId="0" borderId="11" xfId="0" applyBorder="1" applyAlignment="1">
      <alignment horizontal="left" vertical="top" wrapText="1"/>
    </xf>
    <xf numFmtId="0" fontId="0" fillId="0" borderId="6" xfId="0" applyBorder="1" applyAlignment="1">
      <alignment horizontal="left" vertical="top" wrapText="1"/>
    </xf>
    <xf numFmtId="0" fontId="0" fillId="0" borderId="61" xfId="0" applyBorder="1"/>
    <xf numFmtId="0" fontId="0" fillId="0" borderId="17" xfId="0" applyBorder="1" applyAlignment="1">
      <alignment horizontal="left" vertical="top" wrapText="1"/>
    </xf>
    <xf numFmtId="0" fontId="0" fillId="0" borderId="61" xfId="0" applyBorder="1" applyAlignment="1">
      <alignment horizontal="left" vertical="top" wrapText="1"/>
    </xf>
    <xf numFmtId="0" fontId="0" fillId="0" borderId="6" xfId="0" applyBorder="1" applyAlignment="1">
      <alignment horizontal="center"/>
    </xf>
    <xf numFmtId="0" fontId="0" fillId="0" borderId="7" xfId="0" applyBorder="1" applyAlignment="1">
      <alignment horizontal="left" vertical="top" wrapText="1"/>
    </xf>
    <xf numFmtId="0" fontId="0" fillId="0" borderId="7" xfId="0" applyBorder="1" applyAlignment="1">
      <alignment horizontal="left" vertical="top"/>
    </xf>
    <xf numFmtId="0" fontId="0" fillId="0" borderId="0" xfId="0" applyAlignment="1">
      <alignment wrapText="1"/>
    </xf>
    <xf numFmtId="0" fontId="0" fillId="0" borderId="56" xfId="0" applyBorder="1" applyAlignment="1">
      <alignment wrapText="1"/>
    </xf>
    <xf numFmtId="0" fontId="0" fillId="0" borderId="61" xfId="0" applyBorder="1" applyAlignment="1">
      <alignment wrapText="1"/>
    </xf>
    <xf numFmtId="0" fontId="0" fillId="0" borderId="31" xfId="0" applyBorder="1" applyAlignment="1">
      <alignment horizontal="left" vertical="center" wrapText="1"/>
    </xf>
    <xf numFmtId="0" fontId="0" fillId="0" borderId="31" xfId="0" applyBorder="1" applyAlignment="1">
      <alignment horizontal="center" wrapText="1"/>
    </xf>
    <xf numFmtId="0" fontId="0" fillId="0" borderId="31" xfId="0" applyBorder="1" applyAlignment="1">
      <alignment wrapText="1"/>
    </xf>
    <xf numFmtId="0" fontId="0" fillId="0" borderId="30" xfId="0" applyBorder="1" applyAlignment="1">
      <alignment wrapText="1"/>
    </xf>
    <xf numFmtId="0" fontId="0" fillId="0" borderId="32" xfId="0" applyBorder="1" applyAlignment="1">
      <alignment wrapText="1"/>
    </xf>
    <xf numFmtId="0" fontId="36" fillId="3" borderId="0" xfId="0" applyFont="1" applyFill="1" applyProtection="1">
      <protection locked="0"/>
    </xf>
    <xf numFmtId="0" fontId="35" fillId="3"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54" fillId="0" borderId="13" xfId="0" applyFont="1" applyBorder="1" applyAlignment="1">
      <alignment horizontal="center" vertical="center"/>
    </xf>
    <xf numFmtId="0" fontId="54" fillId="0" borderId="13" xfId="0" applyFont="1" applyBorder="1" applyAlignment="1">
      <alignment horizontal="center" wrapText="1"/>
    </xf>
    <xf numFmtId="0" fontId="0" fillId="0" borderId="56" xfId="0" applyBorder="1" applyAlignment="1">
      <alignment horizontal="left" vertical="top" wrapText="1"/>
    </xf>
    <xf numFmtId="0" fontId="49" fillId="0" borderId="10" xfId="3" applyFont="1" applyBorder="1" applyAlignment="1" applyProtection="1">
      <alignment horizontal="center" vertical="center"/>
      <protection locked="0"/>
    </xf>
    <xf numFmtId="170" fontId="50" fillId="0" borderId="10" xfId="4" applyNumberFormat="1" applyFont="1" applyFill="1" applyBorder="1" applyAlignment="1" applyProtection="1">
      <alignment horizontal="center" vertical="center"/>
      <protection locked="0"/>
    </xf>
    <xf numFmtId="170" fontId="50" fillId="0" borderId="3" xfId="4" applyNumberFormat="1" applyFont="1" applyFill="1" applyBorder="1" applyAlignment="1" applyProtection="1">
      <alignment horizontal="center" vertical="center"/>
      <protection locked="0"/>
    </xf>
    <xf numFmtId="170" fontId="50" fillId="3" borderId="3" xfId="4" applyNumberFormat="1" applyFont="1" applyFill="1" applyBorder="1" applyAlignment="1" applyProtection="1">
      <alignment horizontal="center" vertical="center"/>
      <protection locked="0"/>
    </xf>
    <xf numFmtId="0" fontId="49" fillId="0" borderId="3" xfId="3" applyFont="1" applyBorder="1" applyAlignment="1" applyProtection="1">
      <alignment horizontal="center" vertical="center"/>
      <protection locked="0"/>
    </xf>
    <xf numFmtId="3" fontId="50" fillId="3" borderId="22" xfId="4" applyNumberFormat="1" applyFont="1" applyFill="1" applyBorder="1" applyAlignment="1" applyProtection="1">
      <alignment horizontal="center" vertical="center"/>
      <protection locked="0"/>
    </xf>
    <xf numFmtId="0" fontId="0" fillId="0" borderId="0" xfId="0" applyAlignment="1">
      <alignment horizontal="left" vertical="top" wrapText="1"/>
    </xf>
    <xf numFmtId="0" fontId="0" fillId="0" borderId="7" xfId="0" applyBorder="1" applyAlignment="1">
      <alignment horizontal="center"/>
    </xf>
    <xf numFmtId="49" fontId="0" fillId="0" borderId="17" xfId="0" applyNumberFormat="1" applyBorder="1" applyAlignment="1">
      <alignment horizontal="center" wrapText="1"/>
    </xf>
    <xf numFmtId="0" fontId="0" fillId="0" borderId="32" xfId="0" applyBorder="1" applyAlignment="1">
      <alignment horizontal="left" vertical="top" wrapText="1"/>
    </xf>
    <xf numFmtId="0" fontId="0" fillId="0" borderId="61" xfId="0" applyBorder="1" applyAlignment="1">
      <alignment vertical="top" wrapText="1"/>
    </xf>
    <xf numFmtId="9" fontId="17" fillId="3" borderId="0" xfId="0" applyNumberFormat="1" applyFont="1" applyFill="1" applyAlignment="1" applyProtection="1">
      <alignment horizontal="center"/>
      <protection locked="0"/>
    </xf>
    <xf numFmtId="9" fontId="92" fillId="3" borderId="8" xfId="4" applyNumberFormat="1" applyFont="1" applyFill="1" applyBorder="1" applyAlignment="1" applyProtection="1">
      <alignment horizontal="center" vertical="center"/>
      <protection hidden="1"/>
    </xf>
    <xf numFmtId="0" fontId="26" fillId="3" borderId="0" xfId="3" applyFont="1" applyFill="1" applyAlignment="1" applyProtection="1">
      <alignment horizontal="center" vertical="center" wrapText="1"/>
      <protection locked="0"/>
    </xf>
    <xf numFmtId="0" fontId="34" fillId="11" borderId="8" xfId="0" applyFont="1" applyFill="1" applyBorder="1" applyAlignment="1" applyProtection="1">
      <alignment horizontal="center" vertical="center" wrapText="1"/>
      <protection locked="0"/>
    </xf>
    <xf numFmtId="0" fontId="5" fillId="3" borderId="8" xfId="0" applyFont="1" applyFill="1" applyBorder="1" applyAlignment="1" applyProtection="1">
      <alignment horizontal="center" vertical="center"/>
      <protection locked="0"/>
    </xf>
    <xf numFmtId="0" fontId="5" fillId="3" borderId="0" xfId="0" applyFont="1" applyFill="1" applyAlignment="1" applyProtection="1">
      <alignment vertical="center"/>
      <protection locked="0"/>
    </xf>
    <xf numFmtId="0" fontId="34" fillId="4" borderId="8" xfId="0" applyFont="1" applyFill="1" applyBorder="1" applyAlignment="1" applyProtection="1">
      <alignment horizontal="center" vertical="center"/>
      <protection locked="0"/>
    </xf>
    <xf numFmtId="171" fontId="4" fillId="3" borderId="7" xfId="0" applyNumberFormat="1" applyFont="1" applyFill="1" applyBorder="1" applyAlignment="1" applyProtection="1">
      <alignment horizontal="center" vertical="center"/>
      <protection locked="0"/>
    </xf>
    <xf numFmtId="170" fontId="34" fillId="4" borderId="8" xfId="1" applyNumberFormat="1" applyFont="1" applyFill="1" applyBorder="1" applyAlignment="1" applyProtection="1">
      <alignment horizontal="center" vertical="center" wrapText="1"/>
      <protection locked="0"/>
    </xf>
    <xf numFmtId="170" fontId="34" fillId="12" borderId="8" xfId="1" applyNumberFormat="1" applyFont="1" applyFill="1" applyBorder="1" applyAlignment="1" applyProtection="1">
      <alignment horizontal="center" vertical="center"/>
      <protection locked="0"/>
    </xf>
    <xf numFmtId="0" fontId="5" fillId="3" borderId="0" xfId="0" applyFont="1" applyFill="1" applyProtection="1">
      <protection locked="0"/>
    </xf>
    <xf numFmtId="0" fontId="93" fillId="3" borderId="35" xfId="0" applyFont="1" applyFill="1" applyBorder="1" applyAlignment="1" applyProtection="1">
      <alignment horizontal="left" vertical="center" wrapText="1" readingOrder="1"/>
      <protection locked="0"/>
    </xf>
    <xf numFmtId="164" fontId="94" fillId="3" borderId="35" xfId="6" applyNumberFormat="1" applyFont="1" applyFill="1" applyBorder="1" applyAlignment="1" applyProtection="1">
      <alignment horizontal="center" vertical="center" wrapText="1" readingOrder="1"/>
      <protection locked="0"/>
    </xf>
    <xf numFmtId="176" fontId="94" fillId="3" borderId="35" xfId="6" applyNumberFormat="1" applyFont="1" applyFill="1" applyBorder="1" applyAlignment="1" applyProtection="1">
      <alignment horizontal="center" vertical="center" wrapText="1" readingOrder="1"/>
      <protection locked="0"/>
    </xf>
    <xf numFmtId="174" fontId="34" fillId="11" borderId="35" xfId="0" applyNumberFormat="1" applyFont="1" applyFill="1" applyBorder="1" applyAlignment="1" applyProtection="1">
      <alignment horizontal="center" vertical="center" wrapText="1" readingOrder="1"/>
      <protection locked="0"/>
    </xf>
    <xf numFmtId="0" fontId="5" fillId="3" borderId="15"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93" fillId="3" borderId="21" xfId="0" applyFont="1" applyFill="1" applyBorder="1" applyAlignment="1" applyProtection="1">
      <alignment horizontal="left" vertical="center" wrapText="1" readingOrder="1"/>
      <protection locked="0"/>
    </xf>
    <xf numFmtId="0" fontId="4" fillId="3" borderId="3" xfId="0" applyFont="1" applyFill="1" applyBorder="1" applyAlignment="1" applyProtection="1">
      <alignment horizontal="center" vertical="center"/>
      <protection locked="0"/>
    </xf>
    <xf numFmtId="171" fontId="4" fillId="3" borderId="3" xfId="0" applyNumberFormat="1" applyFont="1" applyFill="1" applyBorder="1" applyAlignment="1" applyProtection="1">
      <alignment horizontal="center" vertical="center" wrapText="1"/>
      <protection locked="0"/>
    </xf>
    <xf numFmtId="0" fontId="4" fillId="3" borderId="3" xfId="0" applyFont="1" applyFill="1" applyBorder="1" applyAlignment="1" applyProtection="1">
      <alignment horizontal="center" vertical="center" wrapText="1"/>
      <protection locked="0"/>
    </xf>
    <xf numFmtId="171" fontId="4" fillId="9" borderId="1" xfId="0" applyNumberFormat="1" applyFont="1" applyFill="1" applyBorder="1" applyAlignment="1" applyProtection="1">
      <alignment horizontal="center" vertical="center" wrapText="1"/>
      <protection locked="0"/>
    </xf>
    <xf numFmtId="0" fontId="4" fillId="3" borderId="3" xfId="0" quotePrefix="1" applyFont="1" applyFill="1" applyBorder="1" applyAlignment="1" applyProtection="1">
      <alignment horizontal="center" vertical="center" wrapText="1"/>
      <protection locked="0"/>
    </xf>
    <xf numFmtId="0" fontId="95" fillId="3" borderId="3" xfId="0" applyFont="1" applyFill="1" applyBorder="1" applyAlignment="1" applyProtection="1">
      <alignment horizontal="left" vertical="center" wrapText="1" readingOrder="1"/>
      <protection locked="0"/>
    </xf>
    <xf numFmtId="164" fontId="5" fillId="3" borderId="3" xfId="6" applyNumberFormat="1" applyFont="1" applyFill="1" applyBorder="1" applyAlignment="1" applyProtection="1">
      <alignment horizontal="center" vertical="center" wrapText="1" readingOrder="1"/>
      <protection locked="0"/>
    </xf>
    <xf numFmtId="174" fontId="5" fillId="3" borderId="3" xfId="0" applyNumberFormat="1" applyFont="1" applyFill="1" applyBorder="1" applyAlignment="1" applyProtection="1">
      <alignment horizontal="center" vertical="center" wrapText="1" readingOrder="1"/>
      <protection locked="0"/>
    </xf>
    <xf numFmtId="0" fontId="5" fillId="3" borderId="0" xfId="0" applyFont="1" applyFill="1" applyAlignment="1" applyProtection="1">
      <alignment horizontal="center" vertical="center"/>
      <protection locked="0"/>
    </xf>
    <xf numFmtId="0" fontId="34" fillId="11" borderId="8" xfId="0" applyFont="1" applyFill="1" applyBorder="1" applyAlignment="1" applyProtection="1">
      <alignment horizontal="center" vertical="center"/>
      <protection locked="0"/>
    </xf>
    <xf numFmtId="0" fontId="34" fillId="11" borderId="46" xfId="0" applyFont="1" applyFill="1" applyBorder="1" applyAlignment="1" applyProtection="1">
      <alignment horizontal="center" vertical="center"/>
      <protection locked="0"/>
    </xf>
    <xf numFmtId="0" fontId="34" fillId="11" borderId="22" xfId="0" applyFont="1" applyFill="1" applyBorder="1" applyAlignment="1" applyProtection="1">
      <alignment horizontal="center" vertical="center"/>
      <protection locked="0"/>
    </xf>
    <xf numFmtId="0" fontId="34" fillId="11" borderId="25" xfId="0" applyFont="1" applyFill="1" applyBorder="1" applyAlignment="1" applyProtection="1">
      <alignment horizontal="center" vertical="center"/>
      <protection locked="0"/>
    </xf>
    <xf numFmtId="171" fontId="96" fillId="3" borderId="8" xfId="0" applyNumberFormat="1" applyFont="1" applyFill="1" applyBorder="1" applyAlignment="1" applyProtection="1">
      <alignment horizontal="center" vertical="center"/>
      <protection locked="0"/>
    </xf>
    <xf numFmtId="171" fontId="4" fillId="3" borderId="42" xfId="0" applyNumberFormat="1" applyFont="1" applyFill="1" applyBorder="1" applyAlignment="1" applyProtection="1">
      <alignment horizontal="center" vertical="center"/>
      <protection locked="0"/>
    </xf>
    <xf numFmtId="171" fontId="4" fillId="9" borderId="42" xfId="0" applyNumberFormat="1" applyFont="1" applyFill="1" applyBorder="1" applyAlignment="1" applyProtection="1">
      <alignment horizontal="center" vertical="center"/>
      <protection locked="0"/>
    </xf>
    <xf numFmtId="171" fontId="4" fillId="9" borderId="23" xfId="0" applyNumberFormat="1" applyFont="1" applyFill="1" applyBorder="1" applyAlignment="1" applyProtection="1">
      <alignment horizontal="center" vertical="center"/>
      <protection locked="0"/>
    </xf>
    <xf numFmtId="0" fontId="4" fillId="3" borderId="26" xfId="0" applyFont="1" applyFill="1" applyBorder="1" applyAlignment="1" applyProtection="1">
      <alignment horizontal="center" vertical="center"/>
      <protection locked="0"/>
    </xf>
    <xf numFmtId="0" fontId="36" fillId="3" borderId="0" xfId="0" applyFont="1" applyFill="1" applyAlignment="1" applyProtection="1">
      <alignment vertical="center"/>
      <protection locked="0"/>
    </xf>
    <xf numFmtId="0" fontId="37" fillId="11" borderId="8" xfId="0" applyFont="1" applyFill="1" applyBorder="1" applyAlignment="1" applyProtection="1">
      <alignment horizontal="center" vertical="center" wrapText="1"/>
      <protection locked="0"/>
    </xf>
    <xf numFmtId="0" fontId="35" fillId="3" borderId="8" xfId="0" applyFont="1" applyFill="1" applyBorder="1" applyAlignment="1" applyProtection="1">
      <alignment horizontal="center" vertical="center"/>
      <protection locked="0"/>
    </xf>
    <xf numFmtId="0" fontId="34" fillId="3" borderId="0" xfId="0" applyFont="1" applyFill="1" applyAlignment="1" applyProtection="1">
      <alignment horizontal="center" vertical="center" wrapText="1"/>
      <protection locked="0"/>
    </xf>
    <xf numFmtId="0" fontId="35" fillId="3" borderId="0" xfId="0" applyFont="1" applyFill="1" applyAlignment="1" applyProtection="1">
      <alignment horizontal="center" vertical="center" wrapText="1"/>
      <protection locked="0"/>
    </xf>
    <xf numFmtId="0" fontId="23" fillId="4" borderId="7" xfId="0" applyFont="1" applyFill="1" applyBorder="1" applyAlignment="1" applyProtection="1">
      <alignment horizontal="center"/>
      <protection locked="0"/>
    </xf>
    <xf numFmtId="0" fontId="81" fillId="0" borderId="0" xfId="0" applyFont="1" applyAlignment="1">
      <alignment vertical="center"/>
    </xf>
    <xf numFmtId="0" fontId="97" fillId="0" borderId="0" xfId="0" applyFont="1" applyAlignment="1">
      <alignment vertical="center"/>
    </xf>
    <xf numFmtId="0" fontId="98" fillId="0" borderId="0" xfId="7"/>
    <xf numFmtId="0" fontId="0" fillId="0" borderId="0" xfId="0" applyAlignment="1">
      <alignment horizontal="left" vertical="center" indent="1"/>
    </xf>
    <xf numFmtId="0" fontId="99" fillId="0" borderId="0" xfId="0" applyFont="1" applyAlignment="1">
      <alignment vertical="center"/>
    </xf>
    <xf numFmtId="171" fontId="28" fillId="3" borderId="8" xfId="0" applyNumberFormat="1" applyFont="1" applyFill="1" applyBorder="1" applyAlignment="1" applyProtection="1">
      <alignment vertical="center"/>
      <protection locked="0"/>
    </xf>
    <xf numFmtId="171" fontId="28" fillId="3" borderId="45" xfId="0" applyNumberFormat="1" applyFont="1" applyFill="1" applyBorder="1" applyAlignment="1" applyProtection="1">
      <alignment vertical="center"/>
      <protection locked="0"/>
    </xf>
    <xf numFmtId="0" fontId="40" fillId="4" borderId="8" xfId="0" applyFont="1" applyFill="1" applyBorder="1" applyAlignment="1" applyProtection="1">
      <alignment vertical="center"/>
      <protection locked="0"/>
    </xf>
    <xf numFmtId="0" fontId="40" fillId="4" borderId="8" xfId="0" applyFont="1" applyFill="1" applyBorder="1" applyAlignment="1" applyProtection="1">
      <alignment vertical="center" wrapText="1"/>
      <protection locked="0"/>
    </xf>
    <xf numFmtId="0" fontId="40" fillId="11" borderId="8" xfId="0" applyFont="1" applyFill="1" applyBorder="1" applyAlignment="1" applyProtection="1">
      <alignment horizontal="center" vertical="center" wrapText="1"/>
      <protection hidden="1"/>
    </xf>
    <xf numFmtId="171" fontId="41" fillId="3" borderId="8" xfId="0" applyNumberFormat="1" applyFont="1" applyFill="1" applyBorder="1" applyAlignment="1" applyProtection="1">
      <alignment vertical="center"/>
      <protection hidden="1"/>
    </xf>
    <xf numFmtId="0" fontId="40" fillId="4" borderId="8" xfId="0" applyFont="1" applyFill="1" applyBorder="1" applyProtection="1">
      <protection locked="0"/>
    </xf>
    <xf numFmtId="0" fontId="40" fillId="11" borderId="8" xfId="0" applyFont="1" applyFill="1" applyBorder="1" applyAlignment="1" applyProtection="1">
      <alignment horizontal="center"/>
      <protection hidden="1"/>
    </xf>
    <xf numFmtId="171" fontId="41" fillId="3" borderId="8" xfId="0" applyNumberFormat="1" applyFont="1" applyFill="1" applyBorder="1" applyProtection="1">
      <protection hidden="1"/>
    </xf>
    <xf numFmtId="171" fontId="100" fillId="3" borderId="8" xfId="0" applyNumberFormat="1" applyFont="1" applyFill="1" applyBorder="1" applyProtection="1">
      <protection locked="0"/>
    </xf>
    <xf numFmtId="171" fontId="23" fillId="4" borderId="8" xfId="0" applyNumberFormat="1" applyFont="1" applyFill="1" applyBorder="1" applyProtection="1">
      <protection locked="0"/>
    </xf>
    <xf numFmtId="171" fontId="100" fillId="3" borderId="45" xfId="0" applyNumberFormat="1" applyFont="1" applyFill="1" applyBorder="1" applyProtection="1">
      <protection locked="0"/>
    </xf>
    <xf numFmtId="0" fontId="5" fillId="3" borderId="8" xfId="0" applyFont="1" applyFill="1" applyBorder="1" applyAlignment="1" applyProtection="1">
      <alignment horizontal="center" vertical="center" wrapText="1"/>
      <protection locked="0"/>
    </xf>
    <xf numFmtId="0" fontId="101" fillId="3" borderId="8" xfId="0" applyFont="1" applyFill="1" applyBorder="1" applyAlignment="1" applyProtection="1">
      <alignment horizontal="center" vertical="center"/>
      <protection locked="0"/>
    </xf>
    <xf numFmtId="0" fontId="0" fillId="0" borderId="60" xfId="0" applyBorder="1" applyAlignment="1">
      <alignment vertical="top" wrapText="1"/>
    </xf>
    <xf numFmtId="0" fontId="0" fillId="0" borderId="56" xfId="0" applyBorder="1" applyAlignment="1">
      <alignment vertical="top" wrapText="1"/>
    </xf>
    <xf numFmtId="0" fontId="0" fillId="0" borderId="11" xfId="0" applyBorder="1" applyAlignment="1">
      <alignment horizontal="left" vertical="center"/>
    </xf>
    <xf numFmtId="0" fontId="0" fillId="0" borderId="6" xfId="0" applyBorder="1" applyAlignment="1">
      <alignment horizontal="left" vertical="center"/>
    </xf>
    <xf numFmtId="0" fontId="13" fillId="3" borderId="0" xfId="3" applyFont="1" applyFill="1" applyAlignment="1" applyProtection="1">
      <alignment horizontal="center" vertical="center" wrapText="1"/>
      <protection locked="0"/>
    </xf>
    <xf numFmtId="0" fontId="34" fillId="4" borderId="11" xfId="0" applyFont="1" applyFill="1" applyBorder="1" applyAlignment="1" applyProtection="1">
      <alignment horizontal="center" vertical="center" wrapText="1"/>
      <protection locked="0"/>
    </xf>
    <xf numFmtId="0" fontId="40" fillId="3" borderId="0" xfId="0" applyFont="1" applyFill="1" applyAlignment="1" applyProtection="1">
      <alignment horizontal="center"/>
      <protection locked="0"/>
    </xf>
    <xf numFmtId="0" fontId="53" fillId="11" borderId="8" xfId="0" applyFont="1" applyFill="1" applyBorder="1" applyAlignment="1" applyProtection="1">
      <alignment vertical="center"/>
      <protection locked="0"/>
    </xf>
    <xf numFmtId="0" fontId="54" fillId="0" borderId="13" xfId="0" applyFont="1" applyBorder="1" applyAlignment="1" applyProtection="1">
      <alignment horizontal="center" wrapText="1"/>
      <protection locked="0"/>
    </xf>
    <xf numFmtId="0" fontId="54" fillId="0" borderId="0" xfId="0" applyFont="1" applyProtection="1">
      <protection locked="0"/>
    </xf>
    <xf numFmtId="0" fontId="54" fillId="0" borderId="13" xfId="0" applyFont="1" applyBorder="1" applyAlignment="1" applyProtection="1">
      <alignment horizontal="center" vertical="center"/>
      <protection locked="0"/>
    </xf>
    <xf numFmtId="0" fontId="57" fillId="0" borderId="0" xfId="0" applyFont="1" applyProtection="1">
      <protection locked="0"/>
    </xf>
    <xf numFmtId="0" fontId="30" fillId="0" borderId="0" xfId="0" applyFont="1" applyAlignment="1" applyProtection="1">
      <alignment horizontal="left" vertical="top" wrapText="1"/>
      <protection locked="0"/>
    </xf>
    <xf numFmtId="0" fontId="0" fillId="0" borderId="28" xfId="0" applyBorder="1" applyAlignment="1" applyProtection="1">
      <alignment horizontal="center" vertical="center"/>
      <protection locked="0"/>
    </xf>
    <xf numFmtId="0" fontId="0" fillId="0" borderId="19" xfId="0" applyBorder="1" applyAlignment="1" applyProtection="1">
      <alignment horizontal="left" vertical="center" wrapText="1"/>
      <protection locked="0"/>
    </xf>
    <xf numFmtId="0" fontId="0" fillId="0" borderId="29" xfId="0" applyBorder="1" applyAlignment="1" applyProtection="1">
      <alignment horizontal="center" vertical="center"/>
      <protection locked="0"/>
    </xf>
    <xf numFmtId="0" fontId="18" fillId="3" borderId="0" xfId="0" applyFont="1"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0" fillId="3" borderId="0" xfId="0" applyFill="1" applyAlignment="1" applyProtection="1">
      <alignment horizontal="center" wrapText="1"/>
      <protection locked="0"/>
    </xf>
    <xf numFmtId="0" fontId="60" fillId="0" borderId="0" xfId="0" applyFont="1" applyAlignment="1" applyProtection="1">
      <alignment horizontal="left" vertical="top" wrapText="1"/>
      <protection locked="0"/>
    </xf>
    <xf numFmtId="0" fontId="30" fillId="0" borderId="0" xfId="0" applyFont="1" applyProtection="1">
      <protection locked="0"/>
    </xf>
    <xf numFmtId="0" fontId="61" fillId="0" borderId="0" xfId="0" applyFont="1" applyProtection="1">
      <protection locked="0"/>
    </xf>
    <xf numFmtId="0" fontId="63" fillId="0" borderId="0" xfId="0" applyFont="1" applyProtection="1">
      <protection locked="0"/>
    </xf>
    <xf numFmtId="0" fontId="64" fillId="0" borderId="0" xfId="0" applyFont="1" applyProtection="1">
      <protection locked="0"/>
    </xf>
    <xf numFmtId="0" fontId="62" fillId="18" borderId="8" xfId="0" applyFont="1" applyFill="1" applyBorder="1" applyAlignment="1" applyProtection="1">
      <alignment horizontal="left" vertical="center" wrapText="1"/>
      <protection locked="0"/>
    </xf>
    <xf numFmtId="0" fontId="23" fillId="17" borderId="8" xfId="0" applyFont="1" applyFill="1" applyBorder="1" applyAlignment="1" applyProtection="1">
      <alignment vertical="center"/>
      <protection locked="0"/>
    </xf>
    <xf numFmtId="0" fontId="65" fillId="0" borderId="8" xfId="0" applyFont="1" applyBorder="1" applyAlignment="1" applyProtection="1">
      <alignment vertical="center" wrapText="1"/>
      <protection locked="0"/>
    </xf>
    <xf numFmtId="0" fontId="23" fillId="17" borderId="53" xfId="0" applyFont="1" applyFill="1" applyBorder="1" applyAlignment="1" applyProtection="1">
      <alignment vertical="center"/>
      <protection locked="0"/>
    </xf>
    <xf numFmtId="0" fontId="85" fillId="11" borderId="8" xfId="0" applyFont="1" applyFill="1" applyBorder="1" applyAlignment="1" applyProtection="1">
      <alignment vertical="center" wrapText="1"/>
      <protection locked="0"/>
    </xf>
    <xf numFmtId="0" fontId="67" fillId="0" borderId="8" xfId="0" applyFont="1" applyBorder="1" applyAlignment="1" applyProtection="1">
      <alignment vertical="top" wrapText="1"/>
      <protection locked="0"/>
    </xf>
    <xf numFmtId="0" fontId="79" fillId="17" borderId="8"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locked="0"/>
    </xf>
    <xf numFmtId="0" fontId="79" fillId="4" borderId="8" xfId="0" applyFont="1" applyFill="1" applyBorder="1" applyAlignment="1" applyProtection="1">
      <alignment horizontal="center" vertical="center" wrapText="1"/>
      <protection locked="0"/>
    </xf>
    <xf numFmtId="0" fontId="40" fillId="19" borderId="8" xfId="0" applyFont="1" applyFill="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40" fillId="17" borderId="8" xfId="0" applyFont="1" applyFill="1" applyBorder="1" applyAlignment="1" applyProtection="1">
      <alignment horizontal="center" vertical="center"/>
      <protection locked="0"/>
    </xf>
    <xf numFmtId="0" fontId="0" fillId="0" borderId="13" xfId="0" applyBorder="1" applyAlignment="1" applyProtection="1">
      <alignment horizontal="center" vertical="center" wrapText="1"/>
      <protection locked="0"/>
    </xf>
    <xf numFmtId="0" fontId="40" fillId="3" borderId="0" xfId="0" applyFont="1" applyFill="1" applyAlignment="1" applyProtection="1">
      <alignment horizontal="center" vertical="center"/>
      <protection locked="0"/>
    </xf>
    <xf numFmtId="0" fontId="40" fillId="0" borderId="0" xfId="0" applyFont="1" applyProtection="1">
      <protection locked="0"/>
    </xf>
    <xf numFmtId="0" fontId="40" fillId="4" borderId="8" xfId="0" applyFont="1" applyFill="1" applyBorder="1" applyAlignment="1" applyProtection="1">
      <alignment horizontal="center" vertical="center" wrapText="1"/>
      <protection locked="0"/>
    </xf>
    <xf numFmtId="0" fontId="40" fillId="3" borderId="0" xfId="0" applyFont="1" applyFill="1" applyAlignment="1" applyProtection="1">
      <alignment horizontal="center" vertical="center" wrapText="1"/>
      <protection locked="0"/>
    </xf>
    <xf numFmtId="0" fontId="75" fillId="0" borderId="31" xfId="0" applyFont="1"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44" xfId="0" applyBorder="1" applyAlignment="1" applyProtection="1">
      <alignment vertical="center" wrapText="1"/>
      <protection locked="0"/>
    </xf>
    <xf numFmtId="0" fontId="75" fillId="0" borderId="8" xfId="0" applyFont="1" applyBorder="1" applyAlignment="1" applyProtection="1">
      <alignment vertical="center" wrapText="1"/>
      <protection locked="0"/>
    </xf>
    <xf numFmtId="0" fontId="75" fillId="0" borderId="8" xfId="0" applyFont="1" applyBorder="1" applyAlignment="1" applyProtection="1">
      <alignment horizontal="center" vertical="center" wrapText="1"/>
      <protection locked="0"/>
    </xf>
    <xf numFmtId="0" fontId="0" fillId="0" borderId="8" xfId="0" applyBorder="1" applyAlignment="1" applyProtection="1">
      <alignment vertical="center" wrapText="1"/>
      <protection locked="0"/>
    </xf>
    <xf numFmtId="0" fontId="0" fillId="0" borderId="0" xfId="0" applyAlignment="1" applyProtection="1">
      <alignment vertical="center" wrapText="1"/>
      <protection locked="0"/>
    </xf>
    <xf numFmtId="0" fontId="75" fillId="0" borderId="0" xfId="0" applyFont="1" applyAlignment="1" applyProtection="1">
      <alignment horizontal="center" vertical="center" wrapText="1"/>
      <protection locked="0"/>
    </xf>
    <xf numFmtId="0" fontId="23" fillId="4" borderId="48" xfId="0" applyFont="1" applyFill="1" applyBorder="1" applyAlignment="1" applyProtection="1">
      <alignment horizontal="center" vertical="center" wrapText="1"/>
      <protection locked="0"/>
    </xf>
    <xf numFmtId="0" fontId="23" fillId="4" borderId="22" xfId="0" applyFont="1" applyFill="1" applyBorder="1" applyAlignment="1" applyProtection="1">
      <alignment horizontal="center" vertical="center" wrapText="1"/>
      <protection locked="0"/>
    </xf>
    <xf numFmtId="0" fontId="23" fillId="4" borderId="49" xfId="0" applyFont="1" applyFill="1" applyBorder="1" applyAlignment="1" applyProtection="1">
      <alignment horizontal="center" vertical="center" wrapText="1"/>
      <protection locked="0"/>
    </xf>
    <xf numFmtId="0" fontId="36" fillId="0" borderId="3" xfId="0" applyFont="1" applyBorder="1" applyAlignment="1" applyProtection="1">
      <alignment horizontal="center" vertical="center"/>
      <protection locked="0"/>
    </xf>
    <xf numFmtId="0" fontId="36" fillId="0" borderId="3" xfId="0" applyFont="1" applyBorder="1" applyAlignment="1" applyProtection="1">
      <alignment horizontal="center" vertical="center" wrapText="1"/>
      <protection locked="0"/>
    </xf>
    <xf numFmtId="0" fontId="36" fillId="0" borderId="37" xfId="0" applyFont="1" applyBorder="1" applyAlignment="1" applyProtection="1">
      <alignment horizontal="center" vertical="center" wrapText="1"/>
      <protection locked="0"/>
    </xf>
    <xf numFmtId="0" fontId="36" fillId="0" borderId="54" xfId="0" applyFont="1" applyBorder="1" applyProtection="1">
      <protection locked="0"/>
    </xf>
    <xf numFmtId="0" fontId="36" fillId="0" borderId="3" xfId="0" applyFont="1" applyBorder="1" applyAlignment="1" applyProtection="1">
      <alignment wrapText="1"/>
      <protection locked="0"/>
    </xf>
    <xf numFmtId="169" fontId="36" fillId="0" borderId="3" xfId="6" applyFont="1" applyBorder="1" applyAlignment="1" applyProtection="1">
      <alignment horizontal="left" vertical="center" wrapText="1"/>
      <protection locked="0"/>
    </xf>
    <xf numFmtId="0" fontId="36" fillId="0" borderId="3" xfId="0" applyFont="1" applyBorder="1" applyProtection="1">
      <protection locked="0"/>
    </xf>
    <xf numFmtId="0" fontId="36" fillId="0" borderId="37" xfId="0" applyFont="1" applyBorder="1" applyAlignment="1" applyProtection="1">
      <alignment wrapText="1"/>
      <protection locked="0"/>
    </xf>
    <xf numFmtId="0" fontId="36" fillId="0" borderId="55" xfId="0" applyFont="1" applyBorder="1" applyProtection="1">
      <protection locked="0"/>
    </xf>
    <xf numFmtId="0" fontId="36" fillId="0" borderId="23" xfId="0" applyFont="1" applyBorder="1" applyAlignment="1" applyProtection="1">
      <alignment wrapText="1"/>
      <protection locked="0"/>
    </xf>
    <xf numFmtId="169" fontId="36" fillId="0" borderId="23" xfId="6" applyFont="1" applyBorder="1" applyAlignment="1" applyProtection="1">
      <alignment horizontal="left" vertical="center" wrapText="1"/>
      <protection locked="0"/>
    </xf>
    <xf numFmtId="0" fontId="36" fillId="0" borderId="23" xfId="0" applyFont="1" applyBorder="1" applyProtection="1">
      <protection locked="0"/>
    </xf>
    <xf numFmtId="0" fontId="36" fillId="0" borderId="24" xfId="0" applyFont="1" applyBorder="1" applyAlignment="1" applyProtection="1">
      <alignment wrapText="1"/>
      <protection locked="0"/>
    </xf>
    <xf numFmtId="0" fontId="57" fillId="0" borderId="0" xfId="0" applyFont="1" applyAlignment="1" applyProtection="1">
      <alignment vertical="center"/>
      <protection locked="0"/>
    </xf>
    <xf numFmtId="0" fontId="36" fillId="0" borderId="54" xfId="0" applyFont="1" applyBorder="1" applyAlignment="1" applyProtection="1">
      <alignment vertical="center"/>
      <protection locked="0"/>
    </xf>
    <xf numFmtId="0" fontId="36" fillId="0" borderId="3" xfId="0" applyFont="1" applyBorder="1" applyAlignment="1" applyProtection="1">
      <alignment vertical="center"/>
      <protection locked="0"/>
    </xf>
    <xf numFmtId="169" fontId="36" fillId="0" borderId="3" xfId="6" applyFont="1" applyBorder="1" applyAlignment="1" applyProtection="1">
      <alignment vertical="center" wrapText="1"/>
      <protection locked="0"/>
    </xf>
    <xf numFmtId="0" fontId="36" fillId="0" borderId="3" xfId="0" applyFont="1" applyBorder="1" applyAlignment="1" applyProtection="1">
      <alignment vertical="center" wrapText="1"/>
      <protection locked="0"/>
    </xf>
    <xf numFmtId="0" fontId="36" fillId="0" borderId="54" xfId="0" applyFont="1" applyBorder="1" applyAlignment="1" applyProtection="1">
      <alignment horizontal="left" vertical="center" wrapText="1"/>
      <protection locked="0"/>
    </xf>
    <xf numFmtId="0" fontId="36" fillId="0" borderId="3" xfId="0" applyFont="1" applyBorder="1" applyAlignment="1" applyProtection="1">
      <alignment horizontal="left" vertical="center" wrapText="1"/>
      <protection locked="0"/>
    </xf>
    <xf numFmtId="0" fontId="36" fillId="0" borderId="3" xfId="0" applyFont="1" applyBorder="1" applyAlignment="1" applyProtection="1">
      <alignment horizontal="left" vertical="center"/>
      <protection locked="0"/>
    </xf>
    <xf numFmtId="0" fontId="89" fillId="0" borderId="0" xfId="0" applyFont="1" applyAlignment="1" applyProtection="1">
      <alignment horizontal="center" vertical="center"/>
      <protection locked="0"/>
    </xf>
    <xf numFmtId="0" fontId="56" fillId="3" borderId="0" xfId="0" applyFont="1" applyFill="1" applyAlignment="1" applyProtection="1">
      <alignment horizontal="center" vertical="center"/>
      <protection locked="0"/>
    </xf>
    <xf numFmtId="0" fontId="89" fillId="0" borderId="0" xfId="0" applyFont="1" applyAlignment="1" applyProtection="1">
      <alignment vertical="center"/>
      <protection locked="0"/>
    </xf>
    <xf numFmtId="0" fontId="75" fillId="0" borderId="0" xfId="0" applyFont="1" applyProtection="1">
      <protection locked="0"/>
    </xf>
    <xf numFmtId="0" fontId="66" fillId="0" borderId="8" xfId="0" applyFont="1" applyBorder="1" applyAlignment="1" applyProtection="1">
      <alignment horizontal="left" vertical="top" wrapText="1"/>
      <protection locked="0"/>
    </xf>
    <xf numFmtId="0" fontId="66" fillId="0" borderId="0" xfId="0" applyFont="1" applyAlignment="1" applyProtection="1">
      <alignment vertical="center"/>
      <protection locked="0"/>
    </xf>
    <xf numFmtId="0" fontId="19" fillId="18" borderId="8" xfId="0" applyFont="1" applyFill="1" applyBorder="1" applyAlignment="1" applyProtection="1">
      <alignment vertical="center" wrapText="1"/>
      <protection locked="0"/>
    </xf>
    <xf numFmtId="0" fontId="19" fillId="5" borderId="8" xfId="0" applyFont="1" applyFill="1" applyBorder="1" applyAlignment="1" applyProtection="1">
      <alignment vertical="center" wrapText="1"/>
      <protection locked="0"/>
    </xf>
    <xf numFmtId="0" fontId="65" fillId="3" borderId="58" xfId="0" applyFont="1" applyFill="1" applyBorder="1" applyAlignment="1">
      <alignment horizontal="center" vertical="center" wrapText="1"/>
    </xf>
    <xf numFmtId="0" fontId="65" fillId="3" borderId="5" xfId="0" applyFont="1" applyFill="1" applyBorder="1" applyAlignment="1">
      <alignment horizontal="center" vertical="center" wrapText="1"/>
    </xf>
    <xf numFmtId="0" fontId="18" fillId="0" borderId="0" xfId="0" applyFont="1" applyProtection="1">
      <protection locked="0"/>
    </xf>
    <xf numFmtId="0" fontId="69" fillId="0" borderId="0" xfId="0" applyFont="1" applyAlignment="1" applyProtection="1">
      <alignment vertical="top" wrapText="1"/>
      <protection locked="0"/>
    </xf>
    <xf numFmtId="0" fontId="69" fillId="0" borderId="0" xfId="0" applyFont="1" applyAlignment="1" applyProtection="1">
      <alignment vertical="top"/>
      <protection locked="0"/>
    </xf>
    <xf numFmtId="0" fontId="33" fillId="3" borderId="0" xfId="0" applyFont="1" applyFill="1" applyAlignment="1" applyProtection="1">
      <alignment vertical="center"/>
      <protection locked="0"/>
    </xf>
    <xf numFmtId="0" fontId="71" fillId="3" borderId="0" xfId="0" applyFont="1" applyFill="1" applyAlignment="1" applyProtection="1">
      <alignment vertical="center" textRotation="90" wrapText="1"/>
      <protection locked="0"/>
    </xf>
    <xf numFmtId="0" fontId="72" fillId="3" borderId="0" xfId="0" applyFont="1" applyFill="1" applyAlignment="1" applyProtection="1">
      <alignment vertical="center" textRotation="90" wrapText="1"/>
      <protection locked="0"/>
    </xf>
    <xf numFmtId="0" fontId="76" fillId="3" borderId="0" xfId="0" applyFont="1" applyFill="1" applyAlignment="1" applyProtection="1">
      <alignment vertical="top" wrapText="1"/>
      <protection locked="0"/>
    </xf>
    <xf numFmtId="0" fontId="77" fillId="24" borderId="57" xfId="0" applyFont="1" applyFill="1" applyBorder="1" applyAlignment="1" applyProtection="1">
      <alignment horizontal="center" vertical="center" wrapText="1"/>
      <protection locked="0"/>
    </xf>
    <xf numFmtId="0" fontId="65" fillId="3" borderId="58" xfId="0"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textRotation="90" wrapText="1"/>
      <protection locked="0"/>
    </xf>
    <xf numFmtId="0" fontId="78" fillId="3" borderId="0" xfId="0" applyFont="1" applyFill="1" applyAlignment="1" applyProtection="1">
      <alignment vertical="center" textRotation="90" wrapText="1"/>
      <protection locked="0"/>
    </xf>
    <xf numFmtId="0" fontId="65" fillId="3" borderId="0" xfId="0" applyFont="1" applyFill="1" applyAlignment="1" applyProtection="1">
      <alignment horizontal="center" vertical="center" wrapText="1"/>
      <protection locked="0"/>
    </xf>
    <xf numFmtId="0" fontId="40" fillId="17" borderId="57" xfId="0" applyFont="1" applyFill="1" applyBorder="1" applyAlignment="1" applyProtection="1">
      <alignment horizontal="center" vertical="center" wrapText="1"/>
      <protection locked="0"/>
    </xf>
    <xf numFmtId="0" fontId="65" fillId="3" borderId="5" xfId="0" applyFont="1" applyFill="1" applyBorder="1" applyAlignment="1" applyProtection="1">
      <alignment horizontal="left" vertical="top" wrapText="1"/>
      <protection locked="0"/>
    </xf>
    <xf numFmtId="0" fontId="65" fillId="3" borderId="58" xfId="0" applyFont="1" applyFill="1" applyBorder="1" applyAlignment="1" applyProtection="1">
      <alignment horizontal="left" vertical="top" wrapText="1"/>
      <protection locked="0"/>
    </xf>
    <xf numFmtId="0" fontId="79" fillId="4" borderId="8" xfId="0" applyFont="1" applyFill="1" applyBorder="1" applyAlignment="1" applyProtection="1">
      <alignment horizontal="center"/>
      <protection locked="0"/>
    </xf>
    <xf numFmtId="0" fontId="82" fillId="0" borderId="10" xfId="0" applyFont="1" applyBorder="1" applyProtection="1">
      <protection locked="0"/>
    </xf>
    <xf numFmtId="171" fontId="0" fillId="18" borderId="10" xfId="0" applyNumberFormat="1" applyFill="1" applyBorder="1" applyProtection="1">
      <protection locked="0"/>
    </xf>
    <xf numFmtId="0" fontId="82" fillId="0" borderId="3" xfId="0" applyFont="1" applyBorder="1" applyProtection="1">
      <protection locked="0"/>
    </xf>
    <xf numFmtId="171" fontId="0" fillId="18" borderId="3" xfId="0" applyNumberFormat="1" applyFill="1" applyBorder="1" applyProtection="1">
      <protection locked="0"/>
    </xf>
    <xf numFmtId="9" fontId="0" fillId="18" borderId="3" xfId="0" applyNumberFormat="1" applyFill="1" applyBorder="1" applyProtection="1">
      <protection locked="0"/>
    </xf>
    <xf numFmtId="175" fontId="0" fillId="18" borderId="3" xfId="0" applyNumberFormat="1" applyFill="1" applyBorder="1" applyProtection="1">
      <protection locked="0"/>
    </xf>
    <xf numFmtId="0" fontId="79" fillId="17" borderId="3" xfId="0" applyFont="1" applyFill="1" applyBorder="1" applyAlignment="1" applyProtection="1">
      <alignment horizontal="center"/>
      <protection locked="0"/>
    </xf>
    <xf numFmtId="0" fontId="3" fillId="0" borderId="3" xfId="0" applyFont="1" applyBorder="1" applyProtection="1">
      <protection locked="0"/>
    </xf>
    <xf numFmtId="0" fontId="33" fillId="3" borderId="0" xfId="0" applyFont="1" applyFill="1" applyAlignment="1" applyProtection="1">
      <alignment horizontal="center"/>
      <protection locked="0"/>
    </xf>
    <xf numFmtId="171" fontId="0" fillId="0" borderId="0" xfId="0" applyNumberFormat="1" applyProtection="1">
      <protection locked="0"/>
    </xf>
    <xf numFmtId="9" fontId="0" fillId="0" borderId="0" xfId="0" applyNumberFormat="1" applyProtection="1">
      <protection locked="0"/>
    </xf>
    <xf numFmtId="175" fontId="0" fillId="0" borderId="0" xfId="0" applyNumberFormat="1" applyProtection="1">
      <protection locked="0"/>
    </xf>
    <xf numFmtId="0" fontId="3" fillId="0" borderId="3" xfId="0" applyFont="1" applyBorder="1" applyAlignment="1" applyProtection="1">
      <alignment horizontal="left" vertical="top" wrapText="1"/>
      <protection locked="0"/>
    </xf>
    <xf numFmtId="0" fontId="58" fillId="10" borderId="8" xfId="0" applyFont="1" applyFill="1" applyBorder="1" applyAlignment="1">
      <alignment horizontal="center" vertical="center" wrapText="1"/>
    </xf>
    <xf numFmtId="0" fontId="58" fillId="10" borderId="17" xfId="0" applyFont="1" applyFill="1" applyBorder="1" applyAlignment="1">
      <alignment horizontal="center" vertical="center" wrapText="1"/>
    </xf>
    <xf numFmtId="0" fontId="59" fillId="5" borderId="51" xfId="0" applyFont="1" applyFill="1" applyBorder="1" applyAlignment="1">
      <alignment horizontal="center" vertical="center" wrapText="1"/>
    </xf>
    <xf numFmtId="0" fontId="58" fillId="5" borderId="52"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0" fillId="0" borderId="28" xfId="0" applyBorder="1" applyAlignment="1">
      <alignment horizontal="center" vertical="center"/>
    </xf>
    <xf numFmtId="0" fontId="0" fillId="0" borderId="19" xfId="0" applyBorder="1" applyAlignment="1">
      <alignment horizontal="left" vertical="center" wrapText="1"/>
    </xf>
    <xf numFmtId="0" fontId="0" fillId="0" borderId="19" xfId="0" applyBorder="1" applyAlignment="1">
      <alignment vertical="center" wrapText="1"/>
    </xf>
    <xf numFmtId="0" fontId="0" fillId="0" borderId="28" xfId="0" applyBorder="1" applyAlignment="1">
      <alignment horizontal="center"/>
    </xf>
    <xf numFmtId="0" fontId="0" fillId="0" borderId="19" xfId="0" applyBorder="1" applyAlignment="1">
      <alignment horizontal="center" wrapText="1"/>
    </xf>
    <xf numFmtId="0" fontId="0" fillId="0" borderId="19" xfId="0" applyBorder="1" applyAlignment="1">
      <alignment horizontal="center"/>
    </xf>
    <xf numFmtId="0" fontId="0" fillId="0" borderId="29" xfId="0" applyBorder="1" applyAlignment="1">
      <alignment horizontal="center"/>
    </xf>
    <xf numFmtId="0" fontId="0" fillId="0" borderId="20" xfId="0" applyBorder="1" applyAlignment="1">
      <alignment horizontal="center" wrapText="1"/>
    </xf>
    <xf numFmtId="0" fontId="0" fillId="0" borderId="20" xfId="0" applyBorder="1" applyAlignment="1">
      <alignment horizontal="center"/>
    </xf>
    <xf numFmtId="0" fontId="23" fillId="4" borderId="8" xfId="0" applyFont="1" applyFill="1" applyBorder="1" applyAlignment="1">
      <alignment vertical="center"/>
    </xf>
    <xf numFmtId="0" fontId="65" fillId="14" borderId="8" xfId="0" applyFont="1" applyFill="1" applyBorder="1" applyAlignment="1">
      <alignment vertical="center" wrapText="1"/>
    </xf>
    <xf numFmtId="0" fontId="65" fillId="14" borderId="8" xfId="0" applyFont="1" applyFill="1" applyBorder="1" applyAlignment="1">
      <alignment vertical="center"/>
    </xf>
    <xf numFmtId="0" fontId="23" fillId="4" borderId="53" xfId="0" applyFont="1" applyFill="1" applyBorder="1" applyAlignment="1">
      <alignment vertical="center"/>
    </xf>
    <xf numFmtId="0" fontId="89" fillId="0" borderId="13" xfId="0" applyFont="1" applyBorder="1" applyAlignment="1">
      <alignment horizontal="center" vertical="center" wrapText="1"/>
    </xf>
    <xf numFmtId="0" fontId="89" fillId="0" borderId="8" xfId="0" applyFont="1" applyBorder="1" applyAlignment="1">
      <alignment horizontal="center" vertical="center" wrapText="1"/>
    </xf>
    <xf numFmtId="0" fontId="0" fillId="0" borderId="8" xfId="0" applyBorder="1" applyAlignment="1">
      <alignment horizontal="center" vertical="center" wrapText="1"/>
    </xf>
    <xf numFmtId="0" fontId="90" fillId="20" borderId="8" xfId="0" applyFont="1" applyFill="1" applyBorder="1" applyAlignment="1">
      <alignment horizontal="center" vertical="center" wrapText="1"/>
    </xf>
    <xf numFmtId="0" fontId="90" fillId="21" borderId="8" xfId="0" applyFont="1" applyFill="1" applyBorder="1" applyAlignment="1">
      <alignment horizontal="center" vertical="center" wrapText="1"/>
    </xf>
    <xf numFmtId="0" fontId="59" fillId="22" borderId="8" xfId="0" applyFont="1" applyFill="1" applyBorder="1" applyAlignment="1">
      <alignment horizontal="left" vertical="center" wrapText="1"/>
    </xf>
    <xf numFmtId="0" fontId="73" fillId="0" borderId="11" xfId="0" applyFont="1" applyBorder="1" applyAlignment="1">
      <alignment vertical="center" wrapText="1"/>
    </xf>
    <xf numFmtId="0" fontId="73" fillId="0" borderId="6" xfId="0" applyFont="1" applyBorder="1" applyAlignment="1">
      <alignment vertical="center" wrapText="1"/>
    </xf>
    <xf numFmtId="0" fontId="73" fillId="0" borderId="7" xfId="0" applyFont="1" applyBorder="1" applyAlignment="1">
      <alignment vertical="center" wrapText="1"/>
    </xf>
    <xf numFmtId="0" fontId="90" fillId="17" borderId="9" xfId="0" applyFont="1" applyFill="1" applyBorder="1" applyAlignment="1">
      <alignment horizontal="center" vertical="center" wrapText="1"/>
    </xf>
    <xf numFmtId="0" fontId="90" fillId="16" borderId="43" xfId="0" applyFont="1" applyFill="1" applyBorder="1" applyAlignment="1">
      <alignment horizontal="center" vertical="center" wrapText="1"/>
    </xf>
    <xf numFmtId="0" fontId="59" fillId="22" borderId="8" xfId="0" applyFont="1" applyFill="1" applyBorder="1" applyAlignment="1">
      <alignment vertical="center" wrapText="1"/>
    </xf>
    <xf numFmtId="0" fontId="0" fillId="0" borderId="7" xfId="0" applyBorder="1" applyAlignment="1">
      <alignment vertical="top" wrapText="1"/>
    </xf>
    <xf numFmtId="0" fontId="23" fillId="4" borderId="48" xfId="0" applyFont="1" applyFill="1" applyBorder="1" applyAlignment="1">
      <alignment horizontal="center" vertical="center" wrapText="1"/>
    </xf>
    <xf numFmtId="0" fontId="23" fillId="4" borderId="22" xfId="0" applyFont="1" applyFill="1" applyBorder="1" applyAlignment="1">
      <alignment horizontal="center" vertical="center" wrapText="1"/>
    </xf>
    <xf numFmtId="0" fontId="23" fillId="4" borderId="49" xfId="0" applyFont="1" applyFill="1" applyBorder="1" applyAlignment="1">
      <alignment horizontal="center" vertical="center" wrapText="1"/>
    </xf>
    <xf numFmtId="0" fontId="36" fillId="0" borderId="54" xfId="0" applyFont="1" applyBorder="1" applyAlignment="1">
      <alignment horizontal="center" vertical="center"/>
    </xf>
    <xf numFmtId="0" fontId="36" fillId="0" borderId="3" xfId="0" applyFont="1" applyBorder="1" applyAlignment="1">
      <alignment horizontal="center" vertical="center"/>
    </xf>
    <xf numFmtId="169" fontId="36" fillId="0" borderId="3" xfId="6" applyFont="1" applyBorder="1" applyAlignment="1" applyProtection="1">
      <alignment horizontal="center" vertical="center"/>
    </xf>
    <xf numFmtId="0" fontId="36" fillId="0" borderId="3" xfId="0" applyFont="1" applyBorder="1" applyAlignment="1">
      <alignment horizontal="center" vertical="center" wrapText="1"/>
    </xf>
    <xf numFmtId="0" fontId="36" fillId="0" borderId="37" xfId="0" applyFont="1" applyBorder="1" applyAlignment="1">
      <alignment horizontal="center" vertical="center" wrapText="1"/>
    </xf>
    <xf numFmtId="169" fontId="36" fillId="0" borderId="3" xfId="6" applyFont="1" applyBorder="1" applyAlignment="1" applyProtection="1">
      <alignment horizontal="center" vertical="center" wrapText="1"/>
    </xf>
    <xf numFmtId="0" fontId="36" fillId="0" borderId="54" xfId="0" applyFont="1" applyBorder="1"/>
    <xf numFmtId="0" fontId="36" fillId="0" borderId="3" xfId="0" applyFont="1" applyBorder="1" applyAlignment="1">
      <alignment wrapText="1"/>
    </xf>
    <xf numFmtId="169" fontId="36" fillId="0" borderId="3" xfId="6" applyFont="1" applyBorder="1" applyAlignment="1" applyProtection="1">
      <alignment horizontal="left" vertical="center" wrapText="1"/>
    </xf>
    <xf numFmtId="0" fontId="36" fillId="0" borderId="3" xfId="0" applyFont="1" applyBorder="1"/>
    <xf numFmtId="0" fontId="36" fillId="0" borderId="37" xfId="0" applyFont="1" applyBorder="1" applyAlignment="1">
      <alignment wrapText="1"/>
    </xf>
    <xf numFmtId="0" fontId="36" fillId="0" borderId="55" xfId="0" applyFont="1" applyBorder="1"/>
    <xf numFmtId="0" fontId="36" fillId="0" borderId="23" xfId="0" applyFont="1" applyBorder="1" applyAlignment="1">
      <alignment wrapText="1"/>
    </xf>
    <xf numFmtId="169" fontId="36" fillId="0" borderId="23" xfId="6" applyFont="1" applyBorder="1" applyAlignment="1" applyProtection="1">
      <alignment horizontal="left" vertical="center" wrapText="1"/>
    </xf>
    <xf numFmtId="0" fontId="36" fillId="0" borderId="23" xfId="0" applyFont="1" applyBorder="1"/>
    <xf numFmtId="0" fontId="36" fillId="0" borderId="24" xfId="0" applyFont="1" applyBorder="1" applyAlignment="1">
      <alignment wrapText="1"/>
    </xf>
    <xf numFmtId="0" fontId="0" fillId="0" borderId="12" xfId="0" applyBorder="1" applyAlignment="1">
      <alignment vertical="center" wrapText="1"/>
    </xf>
    <xf numFmtId="0" fontId="0" fillId="0" borderId="44" xfId="0" applyBorder="1" applyAlignment="1">
      <alignment vertical="center" wrapText="1"/>
    </xf>
    <xf numFmtId="0" fontId="0" fillId="0" borderId="8" xfId="0" applyBorder="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58" fillId="0" borderId="8" xfId="0" applyFont="1" applyBorder="1" applyAlignment="1">
      <alignment horizontal="center" vertical="center" wrapText="1"/>
    </xf>
    <xf numFmtId="0" fontId="28" fillId="0" borderId="0" xfId="0" applyFont="1" applyAlignment="1">
      <alignment vertical="center"/>
    </xf>
    <xf numFmtId="0" fontId="58" fillId="18" borderId="8" xfId="0" applyFont="1" applyFill="1" applyBorder="1" applyAlignment="1">
      <alignment horizontal="center" vertical="center" wrapText="1"/>
    </xf>
    <xf numFmtId="0" fontId="58" fillId="5" borderId="8"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62" fillId="18" borderId="8" xfId="0" applyFont="1" applyFill="1" applyBorder="1" applyAlignment="1">
      <alignment horizontal="center" vertical="center" wrapText="1"/>
    </xf>
    <xf numFmtId="0" fontId="0" fillId="0" borderId="60" xfId="0" applyBorder="1" applyProtection="1">
      <protection locked="0"/>
    </xf>
    <xf numFmtId="0" fontId="0" fillId="0" borderId="44" xfId="0" applyBorder="1" applyProtection="1">
      <protection locked="0"/>
    </xf>
    <xf numFmtId="0" fontId="0" fillId="0" borderId="17" xfId="0" applyBorder="1" applyProtection="1">
      <protection locked="0"/>
    </xf>
    <xf numFmtId="0" fontId="0" fillId="0" borderId="56" xfId="0" applyBorder="1" applyProtection="1">
      <protection locked="0"/>
    </xf>
    <xf numFmtId="0" fontId="0" fillId="0" borderId="61" xfId="0" applyBorder="1" applyProtection="1">
      <protection locked="0"/>
    </xf>
    <xf numFmtId="0" fontId="0" fillId="0" borderId="30" xfId="0" applyBorder="1" applyProtection="1">
      <protection locked="0"/>
    </xf>
    <xf numFmtId="0" fontId="0" fillId="0" borderId="31" xfId="0" applyBorder="1" applyProtection="1">
      <protection locked="0"/>
    </xf>
    <xf numFmtId="0" fontId="0" fillId="0" borderId="32" xfId="0" applyBorder="1" applyProtection="1">
      <protection locked="0"/>
    </xf>
    <xf numFmtId="0" fontId="62" fillId="9" borderId="8" xfId="0" applyFont="1" applyFill="1" applyBorder="1" applyAlignment="1">
      <alignment horizontal="left" vertical="center" wrapText="1"/>
    </xf>
    <xf numFmtId="0" fontId="68" fillId="0" borderId="0" xfId="0" applyFont="1" applyAlignment="1" applyProtection="1">
      <alignment horizontal="center" vertical="center"/>
      <protection locked="0"/>
    </xf>
    <xf numFmtId="0" fontId="69" fillId="0" borderId="0" xfId="0" applyFont="1" applyAlignment="1" applyProtection="1">
      <alignment horizontal="left" vertical="top" wrapText="1"/>
      <protection locked="0"/>
    </xf>
    <xf numFmtId="0" fontId="33" fillId="0" borderId="0" xfId="0" applyFont="1" applyAlignment="1" applyProtection="1">
      <alignment vertical="center"/>
      <protection locked="0"/>
    </xf>
    <xf numFmtId="0" fontId="71" fillId="3" borderId="0" xfId="0" applyFont="1" applyFill="1" applyAlignment="1" applyProtection="1">
      <alignment vertical="center" textRotation="90"/>
      <protection locked="0"/>
    </xf>
    <xf numFmtId="0" fontId="90" fillId="20" borderId="8" xfId="0" applyFont="1" applyFill="1" applyBorder="1" applyAlignment="1" applyProtection="1">
      <alignment horizontal="center" vertical="center" wrapText="1"/>
      <protection locked="0"/>
    </xf>
    <xf numFmtId="0" fontId="90" fillId="21" borderId="8" xfId="0" applyFont="1" applyFill="1" applyBorder="1" applyAlignment="1" applyProtection="1">
      <alignment horizontal="center" vertical="center" wrapText="1"/>
      <protection locked="0"/>
    </xf>
    <xf numFmtId="0" fontId="72" fillId="3" borderId="0" xfId="0" applyFont="1" applyFill="1" applyAlignment="1" applyProtection="1">
      <alignment vertical="center" textRotation="90"/>
      <protection locked="0"/>
    </xf>
    <xf numFmtId="0" fontId="59" fillId="22" borderId="8" xfId="0" applyFont="1" applyFill="1" applyBorder="1" applyAlignment="1" applyProtection="1">
      <alignment horizontal="left" vertical="center" wrapText="1"/>
      <protection locked="0"/>
    </xf>
    <xf numFmtId="0" fontId="73" fillId="0" borderId="11" xfId="0" applyFont="1" applyBorder="1" applyAlignment="1" applyProtection="1">
      <alignment vertical="center" wrapText="1"/>
      <protection locked="0"/>
    </xf>
    <xf numFmtId="0" fontId="73" fillId="0" borderId="6" xfId="0" applyFont="1" applyBorder="1" applyAlignment="1" applyProtection="1">
      <alignment vertical="center" wrapText="1"/>
      <protection locked="0"/>
    </xf>
    <xf numFmtId="0" fontId="73" fillId="0" borderId="7" xfId="0" applyFont="1" applyBorder="1" applyAlignment="1" applyProtection="1">
      <alignment vertical="center" wrapText="1"/>
      <protection locked="0"/>
    </xf>
    <xf numFmtId="0" fontId="52" fillId="0" borderId="0" xfId="0" applyFont="1" applyAlignment="1" applyProtection="1">
      <alignment horizontal="center" vertical="center" wrapText="1"/>
      <protection locked="0"/>
    </xf>
    <xf numFmtId="0" fontId="59" fillId="22" borderId="8" xfId="0" applyFont="1" applyFill="1" applyBorder="1" applyAlignment="1" applyProtection="1">
      <alignment vertical="center" wrapText="1"/>
      <protection locked="0"/>
    </xf>
    <xf numFmtId="0" fontId="59" fillId="0" borderId="0" xfId="0" applyFont="1" applyAlignment="1" applyProtection="1">
      <alignment horizontal="left" vertical="center" wrapText="1"/>
      <protection locked="0"/>
    </xf>
    <xf numFmtId="0" fontId="73" fillId="0" borderId="0" xfId="0" applyFont="1" applyAlignment="1" applyProtection="1">
      <alignment vertical="center" wrapText="1"/>
      <protection locked="0"/>
    </xf>
    <xf numFmtId="0" fontId="0" fillId="0" borderId="7" xfId="0" applyBorder="1" applyAlignment="1" applyProtection="1">
      <alignment vertical="top" wrapText="1"/>
      <protection locked="0"/>
    </xf>
    <xf numFmtId="0" fontId="0" fillId="0" borderId="0" xfId="0" applyAlignment="1" applyProtection="1">
      <alignment vertical="top" wrapText="1"/>
      <protection locked="0"/>
    </xf>
    <xf numFmtId="0" fontId="90" fillId="17" borderId="8" xfId="0" applyFont="1" applyFill="1" applyBorder="1" applyAlignment="1" applyProtection="1">
      <alignment horizontal="center" vertical="center" wrapText="1"/>
      <protection locked="0"/>
    </xf>
    <xf numFmtId="0" fontId="90" fillId="16" borderId="8" xfId="0" applyFont="1" applyFill="1" applyBorder="1" applyAlignment="1" applyProtection="1">
      <alignment horizontal="center" vertical="center" wrapText="1"/>
      <protection locked="0"/>
    </xf>
    <xf numFmtId="0" fontId="0" fillId="0" borderId="6" xfId="0" applyBorder="1" applyAlignment="1" applyProtection="1">
      <alignment vertical="top" wrapText="1"/>
      <protection locked="0"/>
    </xf>
    <xf numFmtId="0" fontId="74" fillId="4" borderId="8" xfId="0" applyFont="1" applyFill="1" applyBorder="1" applyAlignment="1" applyProtection="1">
      <alignment horizontal="center"/>
      <protection locked="0"/>
    </xf>
    <xf numFmtId="0" fontId="0" fillId="3" borderId="8" xfId="0" applyFill="1" applyBorder="1" applyAlignment="1" applyProtection="1">
      <alignment vertical="center" wrapText="1"/>
      <protection locked="0"/>
    </xf>
    <xf numFmtId="0" fontId="3" fillId="0" borderId="3" xfId="0" applyFont="1" applyBorder="1"/>
    <xf numFmtId="0" fontId="2" fillId="4" borderId="8" xfId="0" applyFont="1" applyFill="1" applyBorder="1" applyAlignment="1" applyProtection="1">
      <alignment horizontal="center" vertical="center"/>
      <protection locked="0"/>
    </xf>
    <xf numFmtId="171" fontId="39" fillId="11" borderId="36" xfId="0" applyNumberFormat="1" applyFont="1" applyFill="1" applyBorder="1" applyAlignment="1" applyProtection="1">
      <alignment horizontal="center" vertical="center"/>
      <protection locked="0"/>
    </xf>
    <xf numFmtId="171" fontId="39" fillId="11" borderId="37" xfId="0" applyNumberFormat="1" applyFont="1" applyFill="1" applyBorder="1" applyAlignment="1" applyProtection="1">
      <alignment horizontal="center" vertical="center"/>
      <protection locked="0"/>
    </xf>
    <xf numFmtId="171" fontId="31" fillId="11" borderId="37" xfId="0" applyNumberFormat="1" applyFont="1" applyFill="1" applyBorder="1" applyAlignment="1" applyProtection="1">
      <alignment horizontal="center" vertical="center"/>
      <protection locked="0"/>
    </xf>
    <xf numFmtId="171" fontId="31" fillId="11" borderId="24" xfId="0" applyNumberFormat="1" applyFont="1" applyFill="1" applyBorder="1" applyAlignment="1" applyProtection="1">
      <alignment horizontal="center" vertical="center"/>
      <protection locked="0"/>
    </xf>
    <xf numFmtId="171" fontId="41" fillId="0" borderId="7" xfId="0" applyNumberFormat="1" applyFont="1" applyBorder="1" applyAlignment="1" applyProtection="1">
      <alignment horizontal="center"/>
      <protection locked="0"/>
    </xf>
    <xf numFmtId="171" fontId="41" fillId="0" borderId="0" xfId="0" applyNumberFormat="1" applyFont="1" applyAlignment="1" applyProtection="1">
      <alignment horizontal="center"/>
      <protection locked="0"/>
    </xf>
    <xf numFmtId="171" fontId="44" fillId="3" borderId="0" xfId="0" applyNumberFormat="1" applyFont="1" applyFill="1" applyAlignment="1" applyProtection="1">
      <alignment horizontal="center" vertical="center"/>
      <protection locked="0"/>
    </xf>
    <xf numFmtId="171" fontId="45" fillId="3" borderId="0" xfId="0" applyNumberFormat="1" applyFont="1" applyFill="1" applyAlignment="1" applyProtection="1">
      <alignment horizontal="center" vertical="center" wrapText="1"/>
      <protection locked="0"/>
    </xf>
    <xf numFmtId="172" fontId="45" fillId="6" borderId="0" xfId="0" applyNumberFormat="1" applyFont="1" applyFill="1" applyAlignment="1" applyProtection="1">
      <alignment vertical="center"/>
      <protection locked="0"/>
    </xf>
    <xf numFmtId="0" fontId="30" fillId="3" borderId="0" xfId="0" applyFont="1" applyFill="1" applyAlignment="1" applyProtection="1">
      <alignment vertical="center"/>
      <protection locked="0"/>
    </xf>
    <xf numFmtId="171" fontId="45" fillId="3" borderId="0" xfId="0" applyNumberFormat="1" applyFont="1" applyFill="1" applyAlignment="1" applyProtection="1">
      <alignment vertical="center"/>
      <protection locked="0"/>
    </xf>
    <xf numFmtId="164" fontId="45" fillId="3" borderId="0" xfId="0" applyNumberFormat="1" applyFont="1" applyFill="1" applyAlignment="1" applyProtection="1">
      <alignment vertical="center"/>
      <protection locked="0"/>
    </xf>
    <xf numFmtId="173" fontId="46" fillId="3" borderId="0" xfId="0" applyNumberFormat="1" applyFont="1" applyFill="1" applyAlignment="1" applyProtection="1">
      <alignment vertical="center"/>
      <protection locked="0"/>
    </xf>
    <xf numFmtId="171" fontId="45" fillId="7" borderId="0" xfId="2" applyNumberFormat="1" applyFont="1" applyFill="1" applyBorder="1" applyAlignment="1" applyProtection="1">
      <alignment vertical="center"/>
      <protection locked="0"/>
    </xf>
    <xf numFmtId="171" fontId="42" fillId="3" borderId="0" xfId="0" applyNumberFormat="1" applyFont="1" applyFill="1" applyAlignment="1" applyProtection="1">
      <alignment vertical="center"/>
      <protection locked="0"/>
    </xf>
    <xf numFmtId="9" fontId="47" fillId="7" borderId="0" xfId="0" applyNumberFormat="1" applyFont="1" applyFill="1" applyAlignment="1" applyProtection="1">
      <alignment vertical="center"/>
      <protection locked="0"/>
    </xf>
    <xf numFmtId="0" fontId="37" fillId="3" borderId="0" xfId="0" applyFont="1" applyFill="1" applyAlignment="1" applyProtection="1">
      <alignment horizontal="center" vertical="center"/>
      <protection locked="0"/>
    </xf>
    <xf numFmtId="9" fontId="30" fillId="3" borderId="0" xfId="0" applyNumberFormat="1" applyFont="1" applyFill="1" applyAlignment="1" applyProtection="1">
      <alignment horizontal="center" vertical="center"/>
      <protection locked="0"/>
    </xf>
    <xf numFmtId="0" fontId="23" fillId="4" borderId="8" xfId="0" applyFont="1" applyFill="1" applyBorder="1" applyAlignment="1">
      <alignment horizontal="center" vertical="center"/>
    </xf>
    <xf numFmtId="0" fontId="51" fillId="3" borderId="8" xfId="0" applyFont="1" applyFill="1" applyBorder="1" applyAlignment="1">
      <alignment horizontal="center" vertical="center"/>
    </xf>
    <xf numFmtId="171" fontId="15" fillId="0" borderId="16" xfId="0" applyNumberFormat="1" applyFont="1" applyBorder="1" applyAlignment="1">
      <alignment horizontal="center"/>
    </xf>
    <xf numFmtId="171" fontId="15" fillId="0" borderId="16" xfId="0" applyNumberFormat="1" applyFont="1" applyBorder="1"/>
    <xf numFmtId="0" fontId="23" fillId="4" borderId="38" xfId="0" applyFont="1" applyFill="1" applyBorder="1" applyAlignment="1">
      <alignment horizontal="center" vertical="center"/>
    </xf>
    <xf numFmtId="0" fontId="2" fillId="11" borderId="10" xfId="0" applyFont="1" applyFill="1" applyBorder="1"/>
    <xf numFmtId="171" fontId="3" fillId="10" borderId="10" xfId="0" applyNumberFormat="1" applyFont="1" applyFill="1" applyBorder="1" applyAlignment="1">
      <alignment horizontal="center"/>
    </xf>
    <xf numFmtId="171" fontId="0" fillId="10" borderId="10" xfId="0" applyNumberFormat="1" applyFill="1" applyBorder="1"/>
    <xf numFmtId="0" fontId="2" fillId="11" borderId="3" xfId="0" applyFont="1" applyFill="1" applyBorder="1"/>
    <xf numFmtId="171" fontId="0" fillId="0" borderId="3" xfId="0" applyNumberFormat="1" applyBorder="1" applyAlignment="1">
      <alignment horizontal="center"/>
    </xf>
    <xf numFmtId="171" fontId="0" fillId="0" borderId="3" xfId="0" applyNumberFormat="1" applyBorder="1"/>
    <xf numFmtId="171" fontId="24" fillId="13" borderId="3" xfId="0" applyNumberFormat="1" applyFont="1" applyFill="1" applyBorder="1" applyAlignment="1">
      <alignment horizontal="center"/>
    </xf>
    <xf numFmtId="171" fontId="0" fillId="0" borderId="3" xfId="2" applyNumberFormat="1" applyFont="1" applyBorder="1" applyProtection="1"/>
    <xf numFmtId="0" fontId="23" fillId="4" borderId="4" xfId="0" applyFont="1" applyFill="1" applyBorder="1" applyAlignment="1">
      <alignment vertical="center"/>
    </xf>
    <xf numFmtId="171" fontId="30" fillId="10" borderId="4" xfId="0" applyNumberFormat="1" applyFont="1" applyFill="1" applyBorder="1" applyAlignment="1">
      <alignment horizontal="center" vertical="center"/>
    </xf>
    <xf numFmtId="0" fontId="23" fillId="12" borderId="9" xfId="0" applyFont="1" applyFill="1" applyBorder="1" applyAlignment="1">
      <alignment vertical="center"/>
    </xf>
    <xf numFmtId="171" fontId="20" fillId="12" borderId="38" xfId="0" applyNumberFormat="1" applyFont="1" applyFill="1" applyBorder="1" applyAlignment="1">
      <alignment horizontal="center" vertical="center"/>
    </xf>
    <xf numFmtId="171" fontId="20" fillId="12" borderId="40" xfId="0" applyNumberFormat="1" applyFont="1" applyFill="1" applyBorder="1" applyAlignment="1">
      <alignment horizontal="center" vertical="center"/>
    </xf>
    <xf numFmtId="0" fontId="23" fillId="8" borderId="8" xfId="0" applyFont="1" applyFill="1" applyBorder="1" applyAlignment="1">
      <alignment vertical="center"/>
    </xf>
    <xf numFmtId="171" fontId="33" fillId="5" borderId="38" xfId="0" applyNumberFormat="1" applyFont="1" applyFill="1" applyBorder="1" applyAlignment="1">
      <alignment horizontal="center" vertical="center"/>
    </xf>
    <xf numFmtId="0" fontId="23" fillId="4" borderId="8" xfId="0" applyFont="1" applyFill="1" applyBorder="1" applyAlignment="1">
      <alignment horizontal="left" vertical="center"/>
    </xf>
    <xf numFmtId="0" fontId="2" fillId="4" borderId="8" xfId="0" applyFont="1" applyFill="1" applyBorder="1" applyAlignment="1">
      <alignment horizontal="left" vertical="center"/>
    </xf>
    <xf numFmtId="171" fontId="20" fillId="13" borderId="15" xfId="0" applyNumberFormat="1" applyFont="1" applyFill="1" applyBorder="1" applyAlignment="1">
      <alignment horizontal="center" vertical="center"/>
    </xf>
    <xf numFmtId="171" fontId="36" fillId="3" borderId="10" xfId="0" applyNumberFormat="1" applyFont="1" applyFill="1" applyBorder="1" applyAlignment="1">
      <alignment horizontal="center" vertical="center"/>
    </xf>
    <xf numFmtId="0" fontId="2" fillId="12" borderId="10" xfId="0" applyFont="1" applyFill="1" applyBorder="1" applyAlignment="1">
      <alignment horizontal="left" vertical="center"/>
    </xf>
    <xf numFmtId="171" fontId="36" fillId="5" borderId="3" xfId="0" applyNumberFormat="1" applyFont="1" applyFill="1" applyBorder="1" applyAlignment="1">
      <alignment horizontal="center" vertical="center"/>
    </xf>
    <xf numFmtId="0" fontId="2" fillId="8" borderId="3" xfId="0" applyFont="1" applyFill="1" applyBorder="1" applyAlignment="1">
      <alignment vertical="center"/>
    </xf>
    <xf numFmtId="171" fontId="20" fillId="4" borderId="3" xfId="0" applyNumberFormat="1" applyFont="1" applyFill="1" applyBorder="1" applyAlignment="1">
      <alignment horizontal="center" vertical="center"/>
    </xf>
    <xf numFmtId="0" fontId="2" fillId="4" borderId="3" xfId="0" applyFont="1" applyFill="1" applyBorder="1" applyAlignment="1">
      <alignment horizontal="center" vertical="center" wrapText="1"/>
    </xf>
    <xf numFmtId="171" fontId="20" fillId="11" borderId="3" xfId="0" applyNumberFormat="1" applyFont="1" applyFill="1" applyBorder="1" applyAlignment="1">
      <alignment horizontal="center" vertical="center"/>
    </xf>
    <xf numFmtId="0" fontId="2" fillId="4" borderId="3" xfId="0" applyFont="1" applyFill="1" applyBorder="1" applyAlignment="1">
      <alignment horizontal="center" vertical="center"/>
    </xf>
    <xf numFmtId="171" fontId="37" fillId="0" borderId="3" xfId="0" applyNumberFormat="1" applyFont="1" applyBorder="1" applyAlignment="1">
      <alignment horizontal="center" vertical="center"/>
    </xf>
    <xf numFmtId="0" fontId="2" fillId="12" borderId="3" xfId="0" applyFont="1" applyFill="1" applyBorder="1" applyAlignment="1">
      <alignment horizontal="center" vertical="center"/>
    </xf>
    <xf numFmtId="0" fontId="0" fillId="0" borderId="0" xfId="0" applyAlignment="1">
      <alignment horizontal="center"/>
    </xf>
    <xf numFmtId="0" fontId="40" fillId="12" borderId="3" xfId="0" applyFont="1" applyFill="1" applyBorder="1" applyAlignment="1">
      <alignment vertical="center"/>
    </xf>
    <xf numFmtId="171" fontId="33" fillId="9" borderId="3" xfId="0" applyNumberFormat="1" applyFont="1" applyFill="1" applyBorder="1" applyAlignment="1">
      <alignment horizontal="center" vertical="center" wrapText="1"/>
    </xf>
    <xf numFmtId="0" fontId="40" fillId="4" borderId="3" xfId="0" applyFont="1" applyFill="1" applyBorder="1" applyAlignment="1">
      <alignment vertical="center"/>
    </xf>
    <xf numFmtId="171" fontId="30" fillId="9" borderId="2" xfId="0" applyNumberFormat="1" applyFont="1" applyFill="1" applyBorder="1" applyAlignment="1">
      <alignment horizontal="center" vertical="center"/>
    </xf>
    <xf numFmtId="9" fontId="33" fillId="9" borderId="3" xfId="2" applyFont="1" applyFill="1" applyBorder="1" applyAlignment="1" applyProtection="1">
      <alignment horizontal="center" vertical="center" wrapText="1"/>
    </xf>
    <xf numFmtId="171" fontId="30" fillId="0" borderId="2" xfId="2" applyNumberFormat="1" applyFont="1" applyBorder="1" applyAlignment="1" applyProtection="1">
      <alignment horizontal="center" vertical="center"/>
    </xf>
    <xf numFmtId="9" fontId="33" fillId="9" borderId="3" xfId="0" applyNumberFormat="1" applyFont="1" applyFill="1" applyBorder="1" applyAlignment="1">
      <alignment horizontal="center" vertical="center" wrapText="1"/>
    </xf>
    <xf numFmtId="171" fontId="30" fillId="0" borderId="2" xfId="0" applyNumberFormat="1" applyFont="1" applyBorder="1" applyAlignment="1">
      <alignment horizontal="center" vertical="center"/>
    </xf>
    <xf numFmtId="171" fontId="33" fillId="9" borderId="3" xfId="2" applyNumberFormat="1" applyFont="1" applyFill="1" applyBorder="1" applyAlignment="1" applyProtection="1">
      <alignment horizontal="center" vertical="center" wrapText="1"/>
    </xf>
    <xf numFmtId="171" fontId="42" fillId="0" borderId="2" xfId="0" applyNumberFormat="1" applyFont="1" applyBorder="1" applyAlignment="1">
      <alignment horizontal="center" vertical="center" wrapText="1"/>
    </xf>
    <xf numFmtId="0" fontId="18" fillId="0" borderId="0" xfId="0" applyFont="1" applyAlignment="1">
      <alignment horizontal="center" vertical="center" wrapText="1"/>
    </xf>
    <xf numFmtId="9" fontId="17" fillId="0" borderId="0" xfId="0" applyNumberFormat="1" applyFont="1" applyAlignment="1">
      <alignment horizontal="center"/>
    </xf>
    <xf numFmtId="171" fontId="30" fillId="9" borderId="3" xfId="0" applyNumberFormat="1" applyFont="1" applyFill="1" applyBorder="1" applyAlignment="1">
      <alignment horizontal="center" vertical="center"/>
    </xf>
    <xf numFmtId="171" fontId="15" fillId="0" borderId="0" xfId="0" applyNumberFormat="1" applyFont="1" applyAlignment="1">
      <alignment horizontal="center" vertical="center"/>
    </xf>
    <xf numFmtId="0" fontId="43" fillId="3" borderId="0" xfId="0" applyFont="1" applyFill="1" applyAlignment="1">
      <alignment horizontal="center" vertical="center" wrapText="1"/>
    </xf>
    <xf numFmtId="171" fontId="44" fillId="3" borderId="0" xfId="0" applyNumberFormat="1" applyFont="1" applyFill="1" applyAlignment="1">
      <alignment horizontal="center" vertical="center"/>
    </xf>
    <xf numFmtId="171" fontId="15" fillId="0" borderId="0" xfId="0" applyNumberFormat="1" applyFont="1"/>
    <xf numFmtId="0" fontId="35" fillId="3" borderId="0" xfId="0" applyFont="1" applyFill="1" applyAlignment="1">
      <alignment horizontal="center" vertical="center"/>
    </xf>
    <xf numFmtId="171" fontId="45" fillId="3" borderId="0" xfId="0" applyNumberFormat="1" applyFont="1" applyFill="1" applyAlignment="1">
      <alignment vertical="center" wrapText="1"/>
    </xf>
    <xf numFmtId="171" fontId="45" fillId="3" borderId="0" xfId="0" applyNumberFormat="1" applyFont="1" applyFill="1" applyAlignment="1">
      <alignment horizontal="center" vertical="center" wrapText="1"/>
    </xf>
    <xf numFmtId="172" fontId="45" fillId="6" borderId="0" xfId="0" applyNumberFormat="1" applyFont="1" applyFill="1" applyAlignment="1">
      <alignment vertical="center"/>
    </xf>
    <xf numFmtId="171" fontId="15" fillId="0" borderId="0" xfId="0" applyNumberFormat="1" applyFont="1" applyAlignment="1">
      <alignment horizontal="center"/>
    </xf>
    <xf numFmtId="171" fontId="45" fillId="3" borderId="0" xfId="0" applyNumberFormat="1" applyFont="1" applyFill="1" applyAlignment="1">
      <alignment vertical="center"/>
    </xf>
    <xf numFmtId="170" fontId="50" fillId="2" borderId="10" xfId="5" quotePrefix="1" applyNumberFormat="1" applyFont="1" applyFill="1" applyBorder="1" applyAlignment="1" applyProtection="1">
      <alignment horizontal="center" vertical="center"/>
    </xf>
    <xf numFmtId="9" fontId="50" fillId="2" borderId="10" xfId="5" quotePrefix="1" applyFont="1" applyFill="1" applyBorder="1" applyAlignment="1" applyProtection="1">
      <alignment horizontal="center" vertical="center"/>
    </xf>
    <xf numFmtId="0" fontId="48" fillId="11" borderId="48" xfId="3" applyFont="1" applyFill="1" applyBorder="1" applyAlignment="1">
      <alignment horizontal="center" vertical="center"/>
    </xf>
    <xf numFmtId="170" fontId="50" fillId="14" borderId="22" xfId="3" applyNumberFormat="1" applyFont="1" applyFill="1" applyBorder="1" applyAlignment="1">
      <alignment horizontal="center" vertical="center"/>
    </xf>
    <xf numFmtId="0" fontId="48" fillId="11" borderId="50" xfId="3" applyFont="1" applyFill="1" applyBorder="1" applyAlignment="1">
      <alignment horizontal="center" vertical="center"/>
    </xf>
    <xf numFmtId="170" fontId="50" fillId="14" borderId="3" xfId="3" applyNumberFormat="1" applyFont="1" applyFill="1" applyBorder="1" applyAlignment="1">
      <alignment horizontal="center" vertical="center"/>
    </xf>
    <xf numFmtId="0" fontId="48" fillId="11" borderId="34" xfId="3" applyFont="1" applyFill="1" applyBorder="1" applyAlignment="1">
      <alignment horizontal="center" vertical="center"/>
    </xf>
    <xf numFmtId="170" fontId="50" fillId="14" borderId="23" xfId="3" applyNumberFormat="1" applyFont="1" applyFill="1" applyBorder="1" applyAlignment="1">
      <alignment horizontal="center" vertical="center"/>
    </xf>
    <xf numFmtId="170" fontId="30" fillId="14" borderId="22" xfId="0" applyNumberFormat="1" applyFont="1" applyFill="1" applyBorder="1" applyAlignment="1">
      <alignment horizontal="center"/>
    </xf>
    <xf numFmtId="171" fontId="50" fillId="14" borderId="49" xfId="2" applyNumberFormat="1" applyFont="1" applyFill="1" applyBorder="1" applyAlignment="1" applyProtection="1">
      <alignment horizontal="center" vertical="center"/>
    </xf>
    <xf numFmtId="170" fontId="30" fillId="14" borderId="3" xfId="0" applyNumberFormat="1" applyFont="1" applyFill="1" applyBorder="1" applyAlignment="1">
      <alignment horizontal="center"/>
    </xf>
    <xf numFmtId="171" fontId="50" fillId="14" borderId="37" xfId="2" applyNumberFormat="1" applyFont="1" applyFill="1" applyBorder="1" applyAlignment="1" applyProtection="1">
      <alignment horizontal="center" vertical="center"/>
    </xf>
    <xf numFmtId="170" fontId="30" fillId="14" borderId="23" xfId="0" applyNumberFormat="1" applyFont="1" applyFill="1" applyBorder="1" applyAlignment="1">
      <alignment horizontal="center"/>
    </xf>
    <xf numFmtId="171" fontId="50" fillId="14" borderId="24" xfId="2" applyNumberFormat="1" applyFont="1" applyFill="1" applyBorder="1" applyAlignment="1" applyProtection="1">
      <alignment horizontal="center" vertical="center"/>
    </xf>
    <xf numFmtId="0" fontId="23" fillId="11" borderId="7" xfId="0" applyFont="1" applyFill="1" applyBorder="1" applyAlignment="1">
      <alignment horizontal="center" vertical="center" wrapText="1"/>
    </xf>
    <xf numFmtId="3" fontId="23" fillId="12" borderId="7" xfId="0" applyNumberFormat="1" applyFont="1" applyFill="1" applyBorder="1" applyAlignment="1">
      <alignment horizontal="center" vertical="center"/>
    </xf>
    <xf numFmtId="0" fontId="48" fillId="11" borderId="8" xfId="3" applyFont="1" applyFill="1" applyBorder="1" applyAlignment="1">
      <alignment horizontal="center" vertical="center"/>
    </xf>
    <xf numFmtId="170" fontId="50" fillId="9" borderId="15" xfId="4" applyNumberFormat="1" applyFont="1" applyFill="1" applyBorder="1" applyAlignment="1" applyProtection="1">
      <alignment horizontal="center" vertical="center"/>
    </xf>
    <xf numFmtId="3" fontId="50" fillId="9" borderId="10" xfId="4" applyNumberFormat="1" applyFont="1" applyFill="1" applyBorder="1" applyAlignment="1" applyProtection="1">
      <alignment horizontal="center" vertical="center"/>
    </xf>
    <xf numFmtId="170" fontId="48" fillId="15" borderId="10" xfId="4" applyNumberFormat="1" applyFont="1" applyFill="1" applyBorder="1" applyAlignment="1" applyProtection="1">
      <alignment horizontal="center" vertical="center"/>
    </xf>
    <xf numFmtId="170" fontId="50" fillId="9" borderId="10" xfId="5" quotePrefix="1" applyNumberFormat="1" applyFont="1" applyFill="1" applyBorder="1" applyAlignment="1" applyProtection="1">
      <alignment horizontal="center" vertical="center"/>
    </xf>
    <xf numFmtId="171" fontId="50" fillId="9" borderId="14" xfId="5" quotePrefix="1" applyNumberFormat="1" applyFont="1" applyFill="1" applyBorder="1" applyAlignment="1" applyProtection="1">
      <alignment horizontal="center" vertical="center"/>
    </xf>
    <xf numFmtId="9" fontId="50" fillId="9" borderId="36" xfId="5" quotePrefix="1" applyFont="1" applyFill="1" applyBorder="1" applyAlignment="1" applyProtection="1">
      <alignment horizontal="center" vertical="center"/>
    </xf>
    <xf numFmtId="171" fontId="7" fillId="3" borderId="0" xfId="5" quotePrefix="1" applyNumberFormat="1" applyFont="1" applyFill="1" applyBorder="1" applyAlignment="1" applyProtection="1">
      <alignment horizontal="center" vertical="center"/>
    </xf>
    <xf numFmtId="0" fontId="0" fillId="3" borderId="0" xfId="0" applyFill="1"/>
    <xf numFmtId="0" fontId="23" fillId="4" borderId="8" xfId="0" applyFont="1" applyFill="1" applyBorder="1" applyAlignment="1">
      <alignment horizontal="center"/>
    </xf>
    <xf numFmtId="170" fontId="23" fillId="12" borderId="7" xfId="0" applyNumberFormat="1" applyFont="1" applyFill="1" applyBorder="1" applyAlignment="1">
      <alignment horizontal="center" vertical="center"/>
    </xf>
    <xf numFmtId="9" fontId="48" fillId="12" borderId="8" xfId="5" applyFont="1" applyFill="1" applyBorder="1" applyAlignment="1" applyProtection="1">
      <alignment horizontal="center" vertical="center"/>
    </xf>
    <xf numFmtId="171" fontId="27" fillId="3" borderId="0" xfId="0" applyNumberFormat="1" applyFont="1" applyFill="1" applyAlignment="1">
      <alignment horizontal="center"/>
    </xf>
    <xf numFmtId="0" fontId="24" fillId="3" borderId="0" xfId="0" applyFont="1" applyFill="1"/>
    <xf numFmtId="170" fontId="7" fillId="3" borderId="0" xfId="4" applyNumberFormat="1" applyFont="1" applyFill="1" applyBorder="1" applyAlignment="1" applyProtection="1">
      <alignment horizontal="center" vertical="center"/>
    </xf>
    <xf numFmtId="170" fontId="0" fillId="3" borderId="0" xfId="0" applyNumberFormat="1" applyFill="1" applyAlignment="1">
      <alignment horizontal="center"/>
    </xf>
    <xf numFmtId="170" fontId="34" fillId="12" borderId="8" xfId="2" applyNumberFormat="1" applyFont="1" applyFill="1" applyBorder="1" applyAlignment="1" applyProtection="1">
      <alignment horizontal="center" vertical="center"/>
      <protection locked="0"/>
    </xf>
    <xf numFmtId="9" fontId="34" fillId="12" borderId="8" xfId="2" applyFont="1" applyFill="1" applyBorder="1" applyAlignment="1" applyProtection="1">
      <alignment horizontal="center" vertical="center"/>
      <protection locked="0"/>
    </xf>
    <xf numFmtId="9" fontId="34" fillId="12" borderId="0" xfId="2" applyFont="1" applyFill="1" applyBorder="1" applyAlignment="1" applyProtection="1">
      <alignment horizontal="center" vertical="center"/>
      <protection locked="0"/>
    </xf>
    <xf numFmtId="0" fontId="6" fillId="0" borderId="10" xfId="0" applyFont="1" applyBorder="1" applyProtection="1">
      <protection locked="0"/>
    </xf>
    <xf numFmtId="170" fontId="34" fillId="11" borderId="14" xfId="0" applyNumberFormat="1" applyFont="1" applyFill="1" applyBorder="1" applyAlignment="1" applyProtection="1">
      <alignment horizontal="center" vertical="center"/>
      <protection locked="0"/>
    </xf>
    <xf numFmtId="10" fontId="34" fillId="3" borderId="0" xfId="2" applyNumberFormat="1" applyFont="1" applyFill="1" applyBorder="1" applyAlignment="1" applyProtection="1">
      <alignment vertical="center"/>
      <protection locked="0"/>
    </xf>
    <xf numFmtId="170" fontId="34" fillId="12" borderId="62" xfId="0" applyNumberFormat="1" applyFont="1" applyFill="1" applyBorder="1" applyAlignment="1" applyProtection="1">
      <alignment horizontal="center" vertical="center"/>
      <protection locked="0"/>
    </xf>
    <xf numFmtId="170" fontId="34" fillId="3" borderId="0" xfId="0" applyNumberFormat="1" applyFont="1" applyFill="1" applyAlignment="1" applyProtection="1">
      <alignment horizontal="center" vertical="center"/>
      <protection locked="0"/>
    </xf>
    <xf numFmtId="170" fontId="34" fillId="12" borderId="14" xfId="0" applyNumberFormat="1" applyFont="1" applyFill="1" applyBorder="1" applyAlignment="1" applyProtection="1">
      <alignment horizontal="center" vertical="center"/>
      <protection locked="0"/>
    </xf>
    <xf numFmtId="0" fontId="34" fillId="11" borderId="9" xfId="0" applyFont="1" applyFill="1" applyBorder="1" applyAlignment="1" applyProtection="1">
      <alignment horizontal="center" vertical="center"/>
      <protection locked="0"/>
    </xf>
    <xf numFmtId="0" fontId="34" fillId="3" borderId="0" xfId="0" applyFont="1" applyFill="1" applyAlignment="1" applyProtection="1">
      <alignment horizontal="center" vertical="center"/>
      <protection locked="0"/>
    </xf>
    <xf numFmtId="171" fontId="34" fillId="12" borderId="9" xfId="0" applyNumberFormat="1" applyFont="1" applyFill="1" applyBorder="1" applyAlignment="1" applyProtection="1">
      <alignment horizontal="center" vertical="center"/>
      <protection locked="0"/>
    </xf>
    <xf numFmtId="171" fontId="34" fillId="3" borderId="0" xfId="2" applyNumberFormat="1" applyFont="1" applyFill="1" applyBorder="1" applyAlignment="1" applyProtection="1">
      <alignment horizontal="center" vertical="center"/>
      <protection locked="0"/>
    </xf>
    <xf numFmtId="170" fontId="37" fillId="3" borderId="0" xfId="0" applyNumberFormat="1" applyFont="1" applyFill="1" applyAlignment="1" applyProtection="1">
      <alignment horizontal="center" vertical="center"/>
      <protection locked="0"/>
    </xf>
    <xf numFmtId="0" fontId="48" fillId="3" borderId="0" xfId="3" applyFont="1" applyFill="1" applyAlignment="1" applyProtection="1">
      <alignment horizontal="center" vertical="center" wrapText="1"/>
      <protection locked="0"/>
    </xf>
    <xf numFmtId="9" fontId="48" fillId="3" borderId="0" xfId="5" applyFont="1" applyFill="1" applyBorder="1" applyAlignment="1" applyProtection="1">
      <alignment horizontal="center" vertical="center"/>
      <protection locked="0"/>
    </xf>
    <xf numFmtId="0" fontId="80" fillId="0" borderId="0" xfId="0" applyFont="1" applyAlignment="1" applyProtection="1">
      <alignment wrapText="1"/>
      <protection locked="0"/>
    </xf>
    <xf numFmtId="0" fontId="80" fillId="0" borderId="0" xfId="0" applyFont="1" applyAlignment="1">
      <alignment wrapText="1"/>
    </xf>
    <xf numFmtId="0" fontId="14" fillId="0" borderId="13" xfId="0" applyFont="1" applyBorder="1" applyAlignment="1">
      <alignment horizontal="center" vertical="center" wrapText="1"/>
    </xf>
    <xf numFmtId="0" fontId="14" fillId="0" borderId="0" xfId="0" applyFont="1" applyAlignment="1">
      <alignment horizontal="center"/>
    </xf>
    <xf numFmtId="0" fontId="28" fillId="0" borderId="0" xfId="0" applyFont="1" applyAlignment="1">
      <alignment horizontal="center"/>
    </xf>
    <xf numFmtId="0" fontId="14" fillId="0" borderId="13" xfId="0" applyFont="1" applyBorder="1" applyAlignment="1">
      <alignment horizontal="center" vertical="center"/>
    </xf>
    <xf numFmtId="0" fontId="79" fillId="4" borderId="8" xfId="0" applyFont="1" applyFill="1" applyBorder="1" applyAlignment="1">
      <alignment vertical="center"/>
    </xf>
    <xf numFmtId="0" fontId="28" fillId="0" borderId="8" xfId="0" applyFont="1" applyBorder="1" applyAlignment="1">
      <alignment horizontal="justify" vertical="top" wrapText="1"/>
    </xf>
    <xf numFmtId="0" fontId="0" fillId="0" borderId="0" xfId="0" applyAlignment="1">
      <alignment horizontal="left" vertical="center"/>
    </xf>
    <xf numFmtId="0" fontId="30" fillId="0" borderId="8" xfId="0" applyFont="1" applyBorder="1" applyAlignment="1">
      <alignment horizontal="left" vertical="top" wrapText="1"/>
    </xf>
    <xf numFmtId="0" fontId="24" fillId="0" borderId="0" xfId="0" applyFont="1"/>
    <xf numFmtId="0" fontId="23" fillId="4" borderId="8" xfId="0" applyFont="1" applyFill="1" applyBorder="1" applyAlignment="1">
      <alignment horizontal="center" vertical="center" wrapText="1"/>
    </xf>
    <xf numFmtId="0" fontId="2" fillId="3" borderId="0" xfId="0" applyFont="1" applyFill="1" applyAlignment="1">
      <alignment horizontal="center"/>
    </xf>
    <xf numFmtId="0" fontId="7" fillId="3" borderId="0" xfId="3" applyFont="1" applyFill="1" applyAlignment="1">
      <alignment horizontal="center" vertical="center"/>
    </xf>
    <xf numFmtId="0" fontId="25" fillId="3" borderId="0" xfId="3" applyFont="1" applyFill="1" applyAlignment="1">
      <alignment horizontal="center" vertical="center"/>
    </xf>
    <xf numFmtId="9" fontId="7" fillId="3" borderId="0" xfId="5" quotePrefix="1" applyFont="1" applyFill="1" applyBorder="1" applyAlignment="1" applyProtection="1">
      <alignment horizontal="center" vertical="center"/>
    </xf>
    <xf numFmtId="3" fontId="7" fillId="3" borderId="0" xfId="4" applyNumberFormat="1" applyFont="1" applyFill="1" applyBorder="1" applyAlignment="1" applyProtection="1">
      <alignment horizontal="center" vertical="center"/>
    </xf>
    <xf numFmtId="0" fontId="36" fillId="3" borderId="0" xfId="0" applyFont="1" applyFill="1"/>
    <xf numFmtId="171" fontId="49" fillId="2" borderId="8" xfId="3" applyNumberFormat="1" applyFont="1" applyFill="1" applyBorder="1" applyAlignment="1">
      <alignment horizontal="center" vertical="center"/>
    </xf>
    <xf numFmtId="0" fontId="37" fillId="3" borderId="0" xfId="0" applyFont="1" applyFill="1" applyAlignment="1">
      <alignment horizontal="center" vertical="center" wrapText="1"/>
    </xf>
    <xf numFmtId="9" fontId="49" fillId="3" borderId="0" xfId="3" applyNumberFormat="1" applyFont="1" applyFill="1" applyAlignment="1">
      <alignment horizontal="center" vertical="center"/>
    </xf>
    <xf numFmtId="171" fontId="5" fillId="3" borderId="0" xfId="3" applyNumberFormat="1" applyFill="1" applyAlignment="1">
      <alignment horizontal="center" vertical="center"/>
    </xf>
    <xf numFmtId="9" fontId="92" fillId="3" borderId="8" xfId="3" applyNumberFormat="1" applyFont="1" applyFill="1" applyBorder="1" applyAlignment="1">
      <alignment horizontal="center" vertical="center"/>
    </xf>
    <xf numFmtId="0" fontId="50" fillId="3" borderId="0" xfId="3" applyFont="1" applyFill="1" applyAlignment="1">
      <alignment horizontal="center" vertical="center"/>
    </xf>
    <xf numFmtId="170" fontId="5" fillId="3" borderId="0" xfId="4" applyNumberFormat="1" applyFont="1" applyFill="1" applyBorder="1" applyAlignment="1" applyProtection="1">
      <alignment horizontal="center" vertical="center"/>
    </xf>
    <xf numFmtId="170" fontId="50" fillId="3" borderId="0" xfId="4" applyNumberFormat="1" applyFont="1" applyFill="1" applyBorder="1" applyAlignment="1" applyProtection="1">
      <alignment horizontal="center" vertical="center"/>
    </xf>
    <xf numFmtId="9" fontId="5" fillId="3" borderId="0" xfId="5" quotePrefix="1" applyFont="1" applyFill="1" applyBorder="1" applyAlignment="1" applyProtection="1">
      <alignment horizontal="center" vertical="center"/>
    </xf>
    <xf numFmtId="3" fontId="5" fillId="3" borderId="0" xfId="4" applyNumberFormat="1" applyFont="1" applyFill="1" applyBorder="1" applyAlignment="1" applyProtection="1">
      <alignment horizontal="center" vertical="center"/>
    </xf>
    <xf numFmtId="170" fontId="49" fillId="2" borderId="8" xfId="3" applyNumberFormat="1" applyFont="1" applyFill="1" applyBorder="1" applyAlignment="1">
      <alignment horizontal="center" vertical="center"/>
    </xf>
    <xf numFmtId="9" fontId="49" fillId="25" borderId="8" xfId="3" applyNumberFormat="1" applyFont="1" applyFill="1" applyBorder="1" applyAlignment="1">
      <alignment horizontal="center" vertical="center"/>
    </xf>
    <xf numFmtId="9" fontId="5" fillId="3" borderId="0" xfId="3" applyNumberFormat="1" applyFill="1" applyAlignment="1">
      <alignment horizontal="center" vertical="center"/>
    </xf>
    <xf numFmtId="0" fontId="2" fillId="3" borderId="0" xfId="0" applyFont="1" applyFill="1" applyAlignment="1">
      <alignment horizontal="center" vertical="center"/>
    </xf>
    <xf numFmtId="0" fontId="2" fillId="3" borderId="0" xfId="0" applyFont="1" applyFill="1" applyAlignment="1">
      <alignment horizontal="center" vertical="center" wrapText="1"/>
    </xf>
    <xf numFmtId="0" fontId="29" fillId="3" borderId="0" xfId="0" applyFont="1" applyFill="1" applyAlignment="1">
      <alignment horizontal="center" vertical="center" wrapText="1" readingOrder="1"/>
    </xf>
    <xf numFmtId="165" fontId="29" fillId="3" borderId="0" xfId="0" applyNumberFormat="1" applyFont="1" applyFill="1" applyAlignment="1">
      <alignment horizontal="center" vertical="center" wrapText="1" readingOrder="1"/>
    </xf>
    <xf numFmtId="171" fontId="39" fillId="3" borderId="0" xfId="0" applyNumberFormat="1" applyFont="1" applyFill="1" applyAlignment="1">
      <alignment horizontal="center" vertical="center"/>
    </xf>
    <xf numFmtId="171" fontId="49" fillId="25" borderId="8" xfId="3" applyNumberFormat="1" applyFont="1" applyFill="1" applyBorder="1" applyAlignment="1">
      <alignment horizontal="center" vertical="center"/>
    </xf>
    <xf numFmtId="0" fontId="49" fillId="3" borderId="0" xfId="3" applyFont="1" applyFill="1" applyAlignment="1">
      <alignment horizontal="center" vertical="center"/>
    </xf>
    <xf numFmtId="9" fontId="50" fillId="3" borderId="8" xfId="3" applyNumberFormat="1" applyFont="1" applyFill="1" applyBorder="1" applyAlignment="1">
      <alignment horizontal="center" vertical="center" wrapText="1"/>
    </xf>
    <xf numFmtId="9" fontId="5" fillId="3" borderId="0" xfId="3" applyNumberFormat="1" applyFill="1" applyAlignment="1">
      <alignment horizontal="center" vertical="center" wrapText="1"/>
    </xf>
    <xf numFmtId="171" fontId="50" fillId="3" borderId="0" xfId="3" applyNumberFormat="1" applyFont="1" applyFill="1" applyAlignment="1">
      <alignment horizontal="center" vertical="center"/>
    </xf>
    <xf numFmtId="0" fontId="35" fillId="3" borderId="0" xfId="0" applyFont="1" applyFill="1" applyAlignment="1">
      <alignment horizontal="center" vertical="center" wrapText="1"/>
    </xf>
    <xf numFmtId="9" fontId="50" fillId="3" borderId="0" xfId="3" applyNumberFormat="1" applyFont="1" applyFill="1" applyAlignment="1">
      <alignment horizontal="center" vertical="center" wrapText="1"/>
    </xf>
    <xf numFmtId="171" fontId="49" fillId="3" borderId="8" xfId="3" applyNumberFormat="1" applyFont="1" applyFill="1" applyBorder="1" applyAlignment="1">
      <alignment horizontal="center" vertical="center"/>
    </xf>
    <xf numFmtId="170" fontId="49" fillId="25" borderId="8" xfId="3" applyNumberFormat="1" applyFont="1" applyFill="1" applyBorder="1" applyAlignment="1">
      <alignment horizontal="center" vertical="center"/>
    </xf>
    <xf numFmtId="0" fontId="18" fillId="0" borderId="0" xfId="0" applyFont="1" applyAlignment="1">
      <alignment horizontal="left" wrapText="1"/>
    </xf>
    <xf numFmtId="0" fontId="0" fillId="3" borderId="0" xfId="0" applyFill="1" applyAlignment="1">
      <alignment horizontal="center"/>
    </xf>
    <xf numFmtId="171" fontId="41" fillId="3" borderId="0" xfId="0" applyNumberFormat="1" applyFont="1" applyFill="1" applyAlignment="1">
      <alignment horizontal="center"/>
    </xf>
    <xf numFmtId="0" fontId="40" fillId="3" borderId="30" xfId="0" applyFont="1" applyFill="1" applyBorder="1" applyAlignment="1">
      <alignment horizontal="center"/>
    </xf>
    <xf numFmtId="0" fontId="40" fillId="3" borderId="31" xfId="0" applyFont="1" applyFill="1" applyBorder="1" applyAlignment="1">
      <alignment horizontal="center"/>
    </xf>
    <xf numFmtId="0" fontId="40" fillId="3" borderId="32" xfId="0" applyFont="1" applyFill="1" applyBorder="1" applyAlignment="1">
      <alignment horizontal="center"/>
    </xf>
    <xf numFmtId="171" fontId="41" fillId="0" borderId="7" xfId="0" applyNumberFormat="1" applyFont="1" applyBorder="1" applyAlignment="1">
      <alignment horizontal="center"/>
    </xf>
    <xf numFmtId="0" fontId="0" fillId="0" borderId="0" xfId="0" applyAlignment="1">
      <alignment vertical="center"/>
    </xf>
    <xf numFmtId="0" fontId="0" fillId="0" borderId="0" xfId="0" applyAlignment="1">
      <alignment horizontal="center" vertical="center"/>
    </xf>
    <xf numFmtId="9" fontId="3" fillId="0" borderId="8" xfId="0" applyNumberFormat="1" applyFont="1" applyBorder="1" applyAlignment="1">
      <alignment horizontal="center" vertical="center"/>
    </xf>
    <xf numFmtId="9" fontId="17" fillId="3" borderId="0" xfId="0" applyNumberFormat="1" applyFont="1" applyFill="1" applyAlignment="1">
      <alignment horizontal="center"/>
    </xf>
    <xf numFmtId="164" fontId="45" fillId="3" borderId="0" xfId="0" applyNumberFormat="1" applyFont="1" applyFill="1" applyAlignment="1">
      <alignment vertical="center"/>
    </xf>
    <xf numFmtId="173" fontId="46" fillId="3" borderId="0" xfId="0" applyNumberFormat="1" applyFont="1" applyFill="1" applyAlignment="1">
      <alignment vertical="center"/>
    </xf>
    <xf numFmtId="171" fontId="45" fillId="7" borderId="0" xfId="2" applyNumberFormat="1" applyFont="1" applyFill="1" applyBorder="1" applyAlignment="1" applyProtection="1">
      <alignment vertical="center"/>
    </xf>
    <xf numFmtId="171" fontId="42" fillId="3" borderId="0" xfId="0" applyNumberFormat="1" applyFont="1" applyFill="1" applyAlignment="1">
      <alignment vertical="center"/>
    </xf>
    <xf numFmtId="0" fontId="30" fillId="3" borderId="0" xfId="0" applyFont="1" applyFill="1" applyAlignment="1">
      <alignment vertical="center"/>
    </xf>
    <xf numFmtId="9" fontId="47" fillId="7" borderId="0" xfId="0" applyNumberFormat="1" applyFont="1" applyFill="1" applyAlignment="1">
      <alignment vertical="center"/>
    </xf>
    <xf numFmtId="171" fontId="15" fillId="3" borderId="0" xfId="0" applyNumberFormat="1" applyFont="1" applyFill="1"/>
    <xf numFmtId="0" fontId="37" fillId="3" borderId="0" xfId="0" applyFont="1" applyFill="1" applyAlignment="1">
      <alignment horizontal="center" vertical="center"/>
    </xf>
    <xf numFmtId="9" fontId="30" fillId="3" borderId="0" xfId="0" applyNumberFormat="1" applyFont="1" applyFill="1" applyAlignment="1">
      <alignment horizontal="center" vertical="center"/>
    </xf>
    <xf numFmtId="3" fontId="33" fillId="9" borderId="3" xfId="0" applyNumberFormat="1" applyFont="1" applyFill="1" applyBorder="1" applyAlignment="1">
      <alignment horizontal="center" vertical="center" wrapText="1"/>
    </xf>
    <xf numFmtId="174" fontId="34" fillId="11" borderId="35" xfId="0" applyNumberFormat="1" applyFont="1" applyFill="1" applyBorder="1" applyAlignment="1">
      <alignment horizontal="center" vertical="center" wrapText="1" readingOrder="1"/>
    </xf>
    <xf numFmtId="170" fontId="34" fillId="12" borderId="8" xfId="1" applyNumberFormat="1" applyFont="1" applyFill="1" applyBorder="1" applyAlignment="1" applyProtection="1">
      <alignment horizontal="center" vertical="center"/>
    </xf>
    <xf numFmtId="170" fontId="34" fillId="12" borderId="8" xfId="2" applyNumberFormat="1" applyFont="1" applyFill="1" applyBorder="1" applyAlignment="1" applyProtection="1">
      <alignment horizontal="center" vertical="center"/>
    </xf>
    <xf numFmtId="9" fontId="34" fillId="12" borderId="8" xfId="2" applyFont="1" applyFill="1" applyBorder="1" applyAlignment="1" applyProtection="1">
      <alignment horizontal="center" vertical="center"/>
    </xf>
    <xf numFmtId="170" fontId="34" fillId="11" borderId="14" xfId="0" applyNumberFormat="1" applyFont="1" applyFill="1" applyBorder="1" applyAlignment="1">
      <alignment horizontal="center" vertical="center"/>
    </xf>
    <xf numFmtId="170" fontId="34" fillId="12" borderId="62" xfId="0" applyNumberFormat="1" applyFont="1" applyFill="1" applyBorder="1" applyAlignment="1">
      <alignment horizontal="center" vertical="center"/>
    </xf>
    <xf numFmtId="171" fontId="4" fillId="9" borderId="1" xfId="0" applyNumberFormat="1" applyFont="1" applyFill="1" applyBorder="1" applyAlignment="1">
      <alignment horizontal="center" vertical="center" wrapText="1"/>
    </xf>
    <xf numFmtId="170" fontId="34" fillId="12" borderId="14" xfId="0" applyNumberFormat="1" applyFont="1" applyFill="1" applyBorder="1" applyAlignment="1">
      <alignment horizontal="center" vertical="center"/>
    </xf>
    <xf numFmtId="0" fontId="34" fillId="11" borderId="9" xfId="0" applyFont="1" applyFill="1" applyBorder="1" applyAlignment="1">
      <alignment horizontal="center" vertical="center"/>
    </xf>
    <xf numFmtId="171" fontId="34" fillId="12" borderId="9" xfId="0" applyNumberFormat="1" applyFont="1" applyFill="1" applyBorder="1" applyAlignment="1">
      <alignment horizontal="center" vertical="center"/>
    </xf>
    <xf numFmtId="170" fontId="34" fillId="3" borderId="0" xfId="0" applyNumberFormat="1" applyFont="1" applyFill="1" applyAlignment="1">
      <alignment horizontal="center" vertical="center"/>
    </xf>
    <xf numFmtId="0" fontId="5" fillId="3" borderId="2" xfId="0" applyFont="1" applyFill="1" applyBorder="1" applyAlignment="1">
      <alignment horizontal="center" vertical="center"/>
    </xf>
    <xf numFmtId="0" fontId="6" fillId="0" borderId="10" xfId="0" applyFont="1" applyBorder="1"/>
    <xf numFmtId="0" fontId="93" fillId="3" borderId="35" xfId="0" applyFont="1" applyFill="1" applyBorder="1" applyAlignment="1">
      <alignment horizontal="left" vertical="center" wrapText="1" readingOrder="1"/>
    </xf>
    <xf numFmtId="164" fontId="94" fillId="3" borderId="35" xfId="6" applyNumberFormat="1" applyFont="1" applyFill="1" applyBorder="1" applyAlignment="1" applyProtection="1">
      <alignment horizontal="center" vertical="center" wrapText="1" readingOrder="1"/>
    </xf>
    <xf numFmtId="176" fontId="94" fillId="3" borderId="35" xfId="6" applyNumberFormat="1" applyFont="1" applyFill="1" applyBorder="1" applyAlignment="1" applyProtection="1">
      <alignment horizontal="center" vertical="center" wrapText="1" readingOrder="1"/>
    </xf>
    <xf numFmtId="0" fontId="5" fillId="3" borderId="15" xfId="0" applyFont="1" applyFill="1" applyBorder="1" applyAlignment="1">
      <alignment horizontal="center" vertical="center"/>
    </xf>
    <xf numFmtId="0" fontId="93" fillId="3" borderId="21" xfId="0" applyFont="1" applyFill="1" applyBorder="1" applyAlignment="1">
      <alignment horizontal="left" vertical="center" wrapText="1" readingOrder="1"/>
    </xf>
    <xf numFmtId="0" fontId="102" fillId="11" borderId="50" xfId="3" applyFont="1" applyFill="1" applyBorder="1" applyAlignment="1">
      <alignment horizontal="center" vertical="center" wrapText="1"/>
    </xf>
    <xf numFmtId="170" fontId="7" fillId="9" borderId="10" xfId="4" applyNumberFormat="1" applyFont="1" applyFill="1" applyBorder="1" applyAlignment="1" applyProtection="1">
      <alignment horizontal="center" vertical="center"/>
    </xf>
    <xf numFmtId="0" fontId="102" fillId="11" borderId="54" xfId="3" applyFont="1" applyFill="1" applyBorder="1" applyAlignment="1">
      <alignment horizontal="center" vertical="center" wrapText="1"/>
    </xf>
    <xf numFmtId="170" fontId="7" fillId="9" borderId="3" xfId="4" applyNumberFormat="1" applyFont="1" applyFill="1" applyBorder="1" applyAlignment="1" applyProtection="1">
      <alignment horizontal="center" vertical="center"/>
    </xf>
    <xf numFmtId="0" fontId="102" fillId="11" borderId="54" xfId="3" applyFont="1" applyFill="1" applyBorder="1" applyAlignment="1">
      <alignment horizontal="center" vertical="center"/>
    </xf>
    <xf numFmtId="0" fontId="102" fillId="11" borderId="55" xfId="3" applyFont="1" applyFill="1" applyBorder="1" applyAlignment="1">
      <alignment horizontal="center" vertical="center" wrapText="1"/>
    </xf>
    <xf numFmtId="170" fontId="7" fillId="9" borderId="23" xfId="4" applyNumberFormat="1" applyFont="1" applyFill="1" applyBorder="1" applyAlignment="1" applyProtection="1">
      <alignment horizontal="center" vertical="center"/>
    </xf>
    <xf numFmtId="170" fontId="7" fillId="9" borderId="3" xfId="5" quotePrefix="1" applyNumberFormat="1" applyFont="1" applyFill="1" applyBorder="1" applyAlignment="1" applyProtection="1">
      <alignment horizontal="center" vertical="center"/>
    </xf>
    <xf numFmtId="171" fontId="7" fillId="9" borderId="3" xfId="5" quotePrefix="1" applyNumberFormat="1" applyFont="1" applyFill="1" applyBorder="1" applyAlignment="1" applyProtection="1">
      <alignment horizontal="center" vertical="center"/>
    </xf>
    <xf numFmtId="9" fontId="7" fillId="9" borderId="37" xfId="5" quotePrefix="1" applyFont="1" applyFill="1" applyBorder="1" applyAlignment="1" applyProtection="1">
      <alignment horizontal="center" vertical="center"/>
    </xf>
    <xf numFmtId="170" fontId="7" fillId="9" borderId="23" xfId="5" quotePrefix="1" applyNumberFormat="1" applyFont="1" applyFill="1" applyBorder="1" applyAlignment="1" applyProtection="1">
      <alignment horizontal="center" vertical="center"/>
    </xf>
    <xf numFmtId="9" fontId="48" fillId="12" borderId="30" xfId="5" applyFont="1" applyFill="1" applyBorder="1" applyAlignment="1" applyProtection="1">
      <alignment horizontal="center" vertical="center"/>
    </xf>
    <xf numFmtId="0" fontId="19" fillId="3" borderId="0" xfId="0" applyFont="1" applyFill="1" applyAlignment="1" applyProtection="1">
      <alignment horizontal="center" vertical="center" wrapText="1"/>
      <protection locked="0"/>
    </xf>
    <xf numFmtId="0" fontId="55" fillId="0" borderId="0" xfId="0" applyFont="1"/>
    <xf numFmtId="0" fontId="56" fillId="0" borderId="0" xfId="0" applyFont="1"/>
    <xf numFmtId="0" fontId="57" fillId="0" borderId="0" xfId="0" applyFont="1"/>
    <xf numFmtId="0" fontId="33" fillId="0" borderId="0" xfId="0" applyFont="1"/>
    <xf numFmtId="0" fontId="30" fillId="0" borderId="0" xfId="0" applyFont="1" applyAlignment="1">
      <alignment horizontal="left" vertical="top" wrapText="1"/>
    </xf>
    <xf numFmtId="0" fontId="53" fillId="12" borderId="8" xfId="0" applyFont="1" applyFill="1" applyBorder="1" applyAlignment="1" applyProtection="1">
      <alignment horizontal="center" vertical="center" wrapText="1"/>
      <protection locked="0"/>
    </xf>
    <xf numFmtId="0" fontId="23" fillId="12" borderId="8" xfId="0" applyFont="1" applyFill="1" applyBorder="1" applyAlignment="1">
      <alignment horizontal="center" vertical="center"/>
    </xf>
    <xf numFmtId="0" fontId="40" fillId="12" borderId="8" xfId="0" applyFont="1" applyFill="1" applyBorder="1" applyAlignment="1">
      <alignment horizontal="center" vertical="center" wrapText="1"/>
    </xf>
    <xf numFmtId="0" fontId="82" fillId="3" borderId="0" xfId="0" applyFont="1" applyFill="1" applyAlignment="1">
      <alignment horizontal="center" vertical="center"/>
    </xf>
    <xf numFmtId="0" fontId="40" fillId="4" borderId="8" xfId="0" applyFont="1" applyFill="1" applyBorder="1" applyAlignment="1">
      <alignment horizontal="center" vertical="center" wrapText="1"/>
    </xf>
    <xf numFmtId="0" fontId="40" fillId="11" borderId="8" xfId="0" applyFont="1" applyFill="1" applyBorder="1" applyAlignment="1">
      <alignment horizontal="center" vertical="center"/>
    </xf>
    <xf numFmtId="0" fontId="40" fillId="11" borderId="8" xfId="0" applyFont="1" applyFill="1" applyBorder="1" applyAlignment="1">
      <alignment horizontal="center" vertical="center" wrapText="1"/>
    </xf>
    <xf numFmtId="170" fontId="101" fillId="3" borderId="0" xfId="4" applyNumberFormat="1" applyFont="1" applyFill="1" applyBorder="1" applyAlignment="1" applyProtection="1">
      <alignment horizontal="center" vertical="center"/>
    </xf>
    <xf numFmtId="0" fontId="82" fillId="3" borderId="0" xfId="0" applyFont="1" applyFill="1" applyAlignment="1">
      <alignment horizontal="center" vertical="center" wrapText="1"/>
    </xf>
    <xf numFmtId="0" fontId="82" fillId="0" borderId="9" xfId="0" applyFont="1" applyBorder="1" applyAlignment="1">
      <alignment horizontal="center" vertical="center"/>
    </xf>
    <xf numFmtId="0" fontId="40" fillId="4" borderId="14" xfId="0" applyFont="1" applyFill="1" applyBorder="1" applyAlignment="1">
      <alignment horizontal="center" vertical="center"/>
    </xf>
    <xf numFmtId="0" fontId="82" fillId="2" borderId="4" xfId="0" applyFont="1" applyFill="1" applyBorder="1" applyAlignment="1">
      <alignment horizontal="left"/>
    </xf>
    <xf numFmtId="0" fontId="40" fillId="4" borderId="38" xfId="0" applyFont="1" applyFill="1" applyBorder="1" applyAlignment="1">
      <alignment horizontal="center" vertical="center"/>
    </xf>
    <xf numFmtId="0" fontId="40" fillId="11" borderId="10" xfId="0" applyFont="1" applyFill="1" applyBorder="1"/>
    <xf numFmtId="0" fontId="40" fillId="11" borderId="3" xfId="0" applyFont="1" applyFill="1" applyBorder="1"/>
    <xf numFmtId="0" fontId="40" fillId="4" borderId="4" xfId="0" applyFont="1" applyFill="1" applyBorder="1" applyAlignment="1">
      <alignment vertical="center"/>
    </xf>
    <xf numFmtId="0" fontId="40" fillId="12" borderId="9" xfId="0" applyFont="1" applyFill="1" applyBorder="1" applyAlignment="1">
      <alignment vertical="center"/>
    </xf>
    <xf numFmtId="0" fontId="40" fillId="8" borderId="8" xfId="0" applyFont="1" applyFill="1" applyBorder="1" applyAlignment="1">
      <alignment vertical="center"/>
    </xf>
    <xf numFmtId="0" fontId="40" fillId="4" borderId="8" xfId="0" applyFont="1" applyFill="1" applyBorder="1" applyAlignment="1">
      <alignment horizontal="left" vertical="center"/>
    </xf>
    <xf numFmtId="0" fontId="40" fillId="12" borderId="10" xfId="0" applyFont="1" applyFill="1" applyBorder="1" applyAlignment="1">
      <alignment horizontal="left" vertical="center"/>
    </xf>
    <xf numFmtId="0" fontId="40" fillId="8" borderId="3" xfId="0" applyFont="1" applyFill="1" applyBorder="1" applyAlignment="1">
      <alignment vertical="center"/>
    </xf>
    <xf numFmtId="0" fontId="40" fillId="4" borderId="3" xfId="0" applyFont="1" applyFill="1" applyBorder="1" applyAlignment="1">
      <alignment horizontal="center" vertical="center"/>
    </xf>
    <xf numFmtId="0" fontId="40" fillId="12" borderId="3" xfId="0" applyFont="1" applyFill="1" applyBorder="1" applyAlignment="1">
      <alignment horizontal="center" vertical="center"/>
    </xf>
    <xf numFmtId="0" fontId="79" fillId="12" borderId="3" xfId="0" applyFont="1" applyFill="1" applyBorder="1" applyAlignment="1">
      <alignment vertical="center"/>
    </xf>
    <xf numFmtId="0" fontId="79" fillId="4" borderId="3" xfId="0" applyFont="1" applyFill="1" applyBorder="1" applyAlignment="1">
      <alignment vertical="center"/>
    </xf>
    <xf numFmtId="0" fontId="79" fillId="4" borderId="3" xfId="0" applyFont="1" applyFill="1" applyBorder="1" applyAlignment="1">
      <alignment vertical="center" wrapText="1"/>
    </xf>
    <xf numFmtId="0" fontId="74" fillId="12" borderId="9" xfId="0" applyFont="1" applyFill="1" applyBorder="1" applyAlignment="1">
      <alignment horizontal="center" vertical="center"/>
    </xf>
    <xf numFmtId="0" fontId="74" fillId="12" borderId="8" xfId="0" applyFont="1" applyFill="1" applyBorder="1" applyAlignment="1">
      <alignment horizontal="center" vertical="center"/>
    </xf>
    <xf numFmtId="0" fontId="74" fillId="12" borderId="11" xfId="0" applyFont="1" applyFill="1" applyBorder="1" applyAlignment="1">
      <alignment horizontal="center" vertical="center"/>
    </xf>
    <xf numFmtId="0" fontId="74" fillId="12" borderId="60" xfId="0" applyFont="1" applyFill="1" applyBorder="1" applyAlignment="1">
      <alignment horizontal="center" vertical="center"/>
    </xf>
    <xf numFmtId="0" fontId="74" fillId="12" borderId="30" xfId="0" applyFont="1" applyFill="1" applyBorder="1" applyAlignment="1">
      <alignment horizontal="center" vertical="center"/>
    </xf>
    <xf numFmtId="0" fontId="74" fillId="12" borderId="12" xfId="0" applyFont="1" applyFill="1" applyBorder="1" applyAlignment="1">
      <alignment horizontal="center" vertical="center"/>
    </xf>
    <xf numFmtId="0" fontId="82" fillId="0" borderId="0" xfId="0" applyFont="1" applyAlignment="1">
      <alignment horizontal="left" vertical="center" wrapText="1"/>
    </xf>
    <xf numFmtId="171" fontId="75" fillId="0" borderId="0" xfId="0" applyNumberFormat="1" applyFont="1" applyAlignment="1">
      <alignment horizontal="center" wrapText="1"/>
    </xf>
    <xf numFmtId="9" fontId="75" fillId="0" borderId="0" xfId="0" applyNumberFormat="1" applyFont="1" applyAlignment="1">
      <alignment horizontal="center" wrapText="1"/>
    </xf>
    <xf numFmtId="0" fontId="105" fillId="17" borderId="8" xfId="0" applyFont="1" applyFill="1" applyBorder="1" applyAlignment="1" applyProtection="1">
      <alignment horizontal="center" vertical="center" wrapText="1"/>
      <protection locked="0"/>
    </xf>
    <xf numFmtId="0" fontId="105" fillId="17" borderId="17" xfId="0" applyFont="1" applyFill="1" applyBorder="1" applyAlignment="1" applyProtection="1">
      <alignment horizontal="center" vertical="center" wrapText="1"/>
      <protection locked="0"/>
    </xf>
    <xf numFmtId="0" fontId="105" fillId="18" borderId="51" xfId="0" applyFont="1" applyFill="1" applyBorder="1" applyAlignment="1" applyProtection="1">
      <alignment horizontal="center" vertical="center" wrapText="1"/>
      <protection locked="0"/>
    </xf>
    <xf numFmtId="0" fontId="105" fillId="18" borderId="18" xfId="0" applyFont="1" applyFill="1" applyBorder="1" applyAlignment="1" applyProtection="1">
      <alignment horizontal="center" vertical="center" wrapText="1"/>
      <protection locked="0"/>
    </xf>
    <xf numFmtId="0" fontId="28" fillId="0" borderId="8" xfId="0" applyFont="1" applyBorder="1" applyAlignment="1">
      <alignment horizontal="center" vertical="top"/>
    </xf>
    <xf numFmtId="171" fontId="28" fillId="0" borderId="65" xfId="0" applyNumberFormat="1" applyFont="1" applyBorder="1" applyProtection="1">
      <protection locked="0"/>
    </xf>
    <xf numFmtId="9" fontId="28" fillId="0" borderId="66" xfId="2" applyFont="1" applyBorder="1" applyProtection="1">
      <protection locked="0"/>
    </xf>
    <xf numFmtId="0" fontId="28" fillId="0" borderId="66" xfId="0" applyFont="1" applyBorder="1" applyProtection="1">
      <protection locked="0"/>
    </xf>
    <xf numFmtId="166" fontId="75" fillId="0" borderId="67" xfId="0" applyNumberFormat="1" applyFont="1" applyBorder="1" applyProtection="1">
      <protection locked="0"/>
    </xf>
    <xf numFmtId="0" fontId="2" fillId="4" borderId="10" xfId="0" applyFont="1" applyFill="1" applyBorder="1" applyAlignment="1">
      <alignment horizontal="left" vertical="center"/>
    </xf>
    <xf numFmtId="171" fontId="40" fillId="12" borderId="10" xfId="0" applyNumberFormat="1" applyFont="1" applyFill="1" applyBorder="1" applyAlignment="1">
      <alignment horizontal="left" vertical="center"/>
    </xf>
    <xf numFmtId="171" fontId="106" fillId="5" borderId="10" xfId="0" applyNumberFormat="1" applyFont="1" applyFill="1" applyBorder="1" applyAlignment="1">
      <alignment horizontal="center" vertical="center"/>
    </xf>
    <xf numFmtId="0" fontId="75" fillId="0" borderId="31" xfId="0" applyFont="1" applyBorder="1" applyAlignment="1" applyProtection="1">
      <alignment horizontal="center" vertical="center" wrapText="1"/>
      <protection locked="0"/>
    </xf>
    <xf numFmtId="0" fontId="0" fillId="0" borderId="11" xfId="0" applyBorder="1" applyAlignment="1" applyProtection="1">
      <alignment vertical="center" wrapText="1"/>
      <protection locked="0"/>
    </xf>
    <xf numFmtId="0" fontId="0" fillId="0" borderId="7" xfId="0" applyBorder="1" applyAlignment="1" applyProtection="1">
      <alignment vertical="center" wrapText="1"/>
      <protection locked="0"/>
    </xf>
    <xf numFmtId="0" fontId="34" fillId="4" borderId="58" xfId="0" applyFont="1" applyFill="1" applyBorder="1" applyAlignment="1" applyProtection="1">
      <alignment horizontal="center" vertical="center"/>
      <protection locked="0"/>
    </xf>
    <xf numFmtId="0" fontId="34" fillId="4" borderId="0" xfId="0" applyFont="1" applyFill="1" applyAlignment="1" applyProtection="1">
      <alignment horizontal="center" vertical="center"/>
      <protection locked="0"/>
    </xf>
    <xf numFmtId="170" fontId="34" fillId="12" borderId="0" xfId="0" applyNumberFormat="1" applyFont="1" applyFill="1" applyAlignment="1">
      <alignment horizontal="center" vertical="center"/>
    </xf>
    <xf numFmtId="0" fontId="93" fillId="3" borderId="35" xfId="0" applyFont="1" applyFill="1" applyBorder="1" applyAlignment="1" applyProtection="1">
      <alignment horizontal="center" vertical="center" wrapText="1" readingOrder="1"/>
      <protection locked="0"/>
    </xf>
    <xf numFmtId="171" fontId="0" fillId="0" borderId="0" xfId="0" applyNumberFormat="1" applyAlignment="1" applyProtection="1">
      <alignment vertical="center"/>
      <protection locked="0"/>
    </xf>
    <xf numFmtId="0" fontId="40" fillId="4" borderId="10" xfId="0" applyFont="1" applyFill="1" applyBorder="1" applyAlignment="1">
      <alignment vertical="center"/>
    </xf>
    <xf numFmtId="171" fontId="33" fillId="9" borderId="10" xfId="0" applyNumberFormat="1" applyFont="1" applyFill="1" applyBorder="1" applyAlignment="1">
      <alignment horizontal="center" vertical="center" wrapText="1"/>
    </xf>
    <xf numFmtId="0" fontId="40" fillId="3" borderId="0" xfId="0" applyFont="1" applyFill="1" applyAlignment="1">
      <alignment vertical="center"/>
    </xf>
    <xf numFmtId="171" fontId="33" fillId="3" borderId="0" xfId="0" applyNumberFormat="1" applyFont="1" applyFill="1" applyAlignment="1">
      <alignment horizontal="center" vertical="center" wrapText="1"/>
    </xf>
    <xf numFmtId="0" fontId="40" fillId="11" borderId="48" xfId="0" applyFont="1" applyFill="1" applyBorder="1" applyAlignment="1">
      <alignment vertical="center"/>
    </xf>
    <xf numFmtId="171" fontId="33" fillId="28" borderId="49" xfId="0" applyNumberFormat="1" applyFont="1" applyFill="1" applyBorder="1" applyAlignment="1">
      <alignment horizontal="center" vertical="center" wrapText="1"/>
    </xf>
    <xf numFmtId="0" fontId="40" fillId="12" borderId="54" xfId="0" applyFont="1" applyFill="1" applyBorder="1" applyAlignment="1">
      <alignment vertical="center"/>
    </xf>
    <xf numFmtId="171" fontId="33" fillId="9" borderId="37" xfId="0" applyNumberFormat="1" applyFont="1" applyFill="1" applyBorder="1" applyAlignment="1">
      <alignment horizontal="center" vertical="center" wrapText="1"/>
    </xf>
    <xf numFmtId="0" fontId="40" fillId="19" borderId="54" xfId="0" applyFont="1" applyFill="1" applyBorder="1" applyAlignment="1">
      <alignment vertical="center"/>
    </xf>
    <xf numFmtId="0" fontId="40" fillId="4" borderId="55" xfId="0" applyFont="1" applyFill="1" applyBorder="1" applyAlignment="1">
      <alignment vertical="center"/>
    </xf>
    <xf numFmtId="171" fontId="33" fillId="9" borderId="24" xfId="0" applyNumberFormat="1" applyFont="1" applyFill="1" applyBorder="1" applyAlignment="1">
      <alignment horizontal="center" vertical="center" wrapText="1"/>
    </xf>
    <xf numFmtId="0" fontId="40" fillId="11" borderId="4" xfId="0" applyFont="1" applyFill="1" applyBorder="1" applyAlignment="1">
      <alignment vertical="center"/>
    </xf>
    <xf numFmtId="171" fontId="33" fillId="29" borderId="4" xfId="0" applyNumberFormat="1" applyFont="1" applyFill="1" applyBorder="1" applyAlignment="1">
      <alignment horizontal="center" vertical="center" wrapText="1"/>
    </xf>
    <xf numFmtId="0" fontId="40" fillId="12" borderId="10" xfId="0" applyFont="1" applyFill="1" applyBorder="1" applyAlignment="1">
      <alignment vertical="center"/>
    </xf>
    <xf numFmtId="0" fontId="40" fillId="4" borderId="10" xfId="0" applyFont="1" applyFill="1" applyBorder="1" applyAlignment="1">
      <alignment horizontal="center" vertical="center" wrapText="1"/>
    </xf>
    <xf numFmtId="9" fontId="33" fillId="9" borderId="10" xfId="2" applyFont="1" applyFill="1" applyBorder="1" applyAlignment="1" applyProtection="1">
      <alignment horizontal="center" vertical="center" wrapText="1"/>
    </xf>
    <xf numFmtId="171" fontId="30" fillId="9" borderId="4" xfId="0" applyNumberFormat="1" applyFont="1" applyFill="1" applyBorder="1" applyAlignment="1">
      <alignment horizontal="center" vertical="center"/>
    </xf>
    <xf numFmtId="9" fontId="30" fillId="3" borderId="0" xfId="2" applyFont="1" applyFill="1" applyBorder="1" applyAlignment="1" applyProtection="1">
      <alignment horizontal="center" vertical="center"/>
    </xf>
    <xf numFmtId="0" fontId="40" fillId="4" borderId="10" xfId="0" applyFont="1" applyFill="1" applyBorder="1" applyAlignment="1" applyProtection="1">
      <alignment horizontal="center" vertical="center" wrapText="1"/>
      <protection locked="0"/>
    </xf>
    <xf numFmtId="171" fontId="30" fillId="9" borderId="69" xfId="0" applyNumberFormat="1" applyFont="1" applyFill="1" applyBorder="1" applyAlignment="1">
      <alignment horizontal="center" vertical="center"/>
    </xf>
    <xf numFmtId="0" fontId="30" fillId="9" borderId="15" xfId="0" applyFont="1" applyFill="1" applyBorder="1" applyAlignment="1">
      <alignment horizontal="center" vertical="center"/>
    </xf>
    <xf numFmtId="0" fontId="23" fillId="3" borderId="0" xfId="0" applyFont="1" applyFill="1" applyAlignment="1">
      <alignment horizontal="center" vertical="center"/>
    </xf>
    <xf numFmtId="171" fontId="30" fillId="3" borderId="0" xfId="0" applyNumberFormat="1" applyFont="1" applyFill="1" applyAlignment="1">
      <alignment horizontal="center" vertical="center"/>
    </xf>
    <xf numFmtId="6" fontId="107" fillId="0" borderId="0" xfId="0" applyNumberFormat="1" applyFont="1" applyAlignment="1">
      <alignment vertical="center" wrapText="1"/>
    </xf>
    <xf numFmtId="0" fontId="82" fillId="0" borderId="9" xfId="0" applyFont="1" applyBorder="1" applyAlignment="1" applyProtection="1">
      <alignment horizontal="justify" vertical="top" wrapText="1"/>
      <protection locked="0"/>
    </xf>
    <xf numFmtId="0" fontId="82" fillId="0" borderId="13" xfId="0" applyFont="1" applyBorder="1" applyAlignment="1" applyProtection="1">
      <alignment horizontal="justify" vertical="top" wrapText="1"/>
      <protection locked="0"/>
    </xf>
    <xf numFmtId="0" fontId="28" fillId="3" borderId="9" xfId="0" applyFont="1" applyFill="1" applyBorder="1" applyAlignment="1" applyProtection="1">
      <alignment horizontal="center" vertical="center"/>
      <protection locked="0"/>
    </xf>
    <xf numFmtId="0" fontId="28" fillId="3" borderId="12" xfId="0" applyFont="1" applyFill="1" applyBorder="1" applyAlignment="1" applyProtection="1">
      <alignment horizontal="center" vertical="center"/>
      <protection locked="0"/>
    </xf>
    <xf numFmtId="0" fontId="28" fillId="3" borderId="13" xfId="0" applyFont="1" applyFill="1" applyBorder="1" applyAlignment="1" applyProtection="1">
      <alignment horizontal="center" vertical="center"/>
      <protection locked="0"/>
    </xf>
    <xf numFmtId="0" fontId="13" fillId="3" borderId="0" xfId="3" applyFont="1" applyFill="1" applyAlignment="1" applyProtection="1">
      <alignment horizontal="center" vertical="center" wrapText="1"/>
      <protection locked="0"/>
    </xf>
    <xf numFmtId="0" fontId="48" fillId="4" borderId="11" xfId="3" applyFont="1" applyFill="1" applyBorder="1" applyAlignment="1" applyProtection="1">
      <alignment horizontal="center" vertical="center"/>
      <protection locked="0"/>
    </xf>
    <xf numFmtId="0" fontId="48" fillId="4" borderId="6" xfId="3" applyFont="1" applyFill="1" applyBorder="1" applyAlignment="1" applyProtection="1">
      <alignment horizontal="center" vertical="center"/>
      <protection locked="0"/>
    </xf>
    <xf numFmtId="0" fontId="48" fillId="4" borderId="7" xfId="3" applyFont="1" applyFill="1" applyBorder="1" applyAlignment="1" applyProtection="1">
      <alignment horizontal="center" vertical="center"/>
      <protection locked="0"/>
    </xf>
    <xf numFmtId="0" fontId="48" fillId="4" borderId="11" xfId="3" applyFont="1" applyFill="1" applyBorder="1" applyAlignment="1" applyProtection="1">
      <alignment horizontal="center" vertical="center" wrapText="1"/>
      <protection locked="0"/>
    </xf>
    <xf numFmtId="0" fontId="48" fillId="4" borderId="6" xfId="3" applyFont="1" applyFill="1" applyBorder="1" applyAlignment="1" applyProtection="1">
      <alignment horizontal="center" vertical="center" wrapText="1"/>
      <protection locked="0"/>
    </xf>
    <xf numFmtId="0" fontId="48" fillId="4" borderId="7" xfId="3" applyFont="1" applyFill="1" applyBorder="1" applyAlignment="1" applyProtection="1">
      <alignment horizontal="center" vertical="center" wrapText="1"/>
      <protection locked="0"/>
    </xf>
    <xf numFmtId="0" fontId="48" fillId="12" borderId="18" xfId="3" applyFont="1" applyFill="1" applyBorder="1" applyAlignment="1">
      <alignment horizontal="center" vertical="center" wrapText="1"/>
    </xf>
    <xf numFmtId="0" fontId="48" fillId="12" borderId="19" xfId="3" applyFont="1" applyFill="1" applyBorder="1" applyAlignment="1">
      <alignment horizontal="center" vertical="center" wrapText="1"/>
    </xf>
    <xf numFmtId="0" fontId="48" fillId="12" borderId="20" xfId="3" applyFont="1" applyFill="1" applyBorder="1" applyAlignment="1">
      <alignment horizontal="center" vertical="center" wrapText="1"/>
    </xf>
    <xf numFmtId="0" fontId="32" fillId="12" borderId="18" xfId="3" applyFont="1" applyFill="1" applyBorder="1" applyAlignment="1">
      <alignment horizontal="center" vertical="center" wrapText="1"/>
    </xf>
    <xf numFmtId="0" fontId="32" fillId="12" borderId="19" xfId="3" applyFont="1" applyFill="1" applyBorder="1" applyAlignment="1">
      <alignment horizontal="center" vertical="center" wrapText="1"/>
    </xf>
    <xf numFmtId="0" fontId="32" fillId="12" borderId="47" xfId="3" applyFont="1" applyFill="1" applyBorder="1" applyAlignment="1">
      <alignment horizontal="center" vertical="center" wrapText="1"/>
    </xf>
    <xf numFmtId="0" fontId="48" fillId="4" borderId="11" xfId="3" applyFont="1" applyFill="1" applyBorder="1" applyAlignment="1">
      <alignment horizontal="center" vertical="center"/>
    </xf>
    <xf numFmtId="0" fontId="48" fillId="4" borderId="6" xfId="3" applyFont="1" applyFill="1" applyBorder="1" applyAlignment="1">
      <alignment horizontal="center" vertical="center"/>
    </xf>
    <xf numFmtId="0" fontId="48" fillId="4" borderId="7" xfId="3" applyFont="1" applyFill="1" applyBorder="1" applyAlignment="1">
      <alignment horizontal="center" vertical="center"/>
    </xf>
    <xf numFmtId="0" fontId="48" fillId="4" borderId="11" xfId="3" applyFont="1" applyFill="1" applyBorder="1" applyAlignment="1">
      <alignment horizontal="center" vertical="center" wrapText="1"/>
    </xf>
    <xf numFmtId="0" fontId="48" fillId="4" borderId="6" xfId="3" applyFont="1" applyFill="1" applyBorder="1" applyAlignment="1">
      <alignment horizontal="center" vertical="center" wrapText="1"/>
    </xf>
    <xf numFmtId="0" fontId="48" fillId="4" borderId="7" xfId="3" applyFont="1" applyFill="1" applyBorder="1" applyAlignment="1">
      <alignment horizontal="center" vertical="center" wrapText="1"/>
    </xf>
    <xf numFmtId="0" fontId="48" fillId="4" borderId="18" xfId="3" applyFont="1" applyFill="1" applyBorder="1" applyAlignment="1">
      <alignment horizontal="center" vertical="center" wrapText="1"/>
    </xf>
    <xf numFmtId="0" fontId="48" fillId="4" borderId="19" xfId="3" applyFont="1" applyFill="1" applyBorder="1" applyAlignment="1">
      <alignment horizontal="center" vertical="center" wrapText="1"/>
    </xf>
    <xf numFmtId="0" fontId="48" fillId="4" borderId="20" xfId="3" applyFont="1" applyFill="1" applyBorder="1" applyAlignment="1">
      <alignment horizontal="center" vertical="center" wrapText="1"/>
    </xf>
    <xf numFmtId="0" fontId="48" fillId="4" borderId="27" xfId="3" applyFont="1" applyFill="1" applyBorder="1" applyAlignment="1">
      <alignment horizontal="center" vertical="center" wrapText="1"/>
    </xf>
    <xf numFmtId="0" fontId="48" fillId="4" borderId="28" xfId="3" applyFont="1" applyFill="1" applyBorder="1" applyAlignment="1">
      <alignment horizontal="center" vertical="center" wrapText="1"/>
    </xf>
    <xf numFmtId="0" fontId="48" fillId="4" borderId="29" xfId="3" applyFont="1" applyFill="1" applyBorder="1" applyAlignment="1">
      <alignment horizontal="center" vertical="center" wrapText="1"/>
    </xf>
    <xf numFmtId="0" fontId="13" fillId="3" borderId="0" xfId="3" applyFont="1" applyFill="1" applyAlignment="1">
      <alignment horizontal="center" vertical="center" wrapText="1"/>
    </xf>
    <xf numFmtId="0" fontId="32" fillId="4" borderId="18" xfId="3" applyFont="1" applyFill="1" applyBorder="1" applyAlignment="1" applyProtection="1">
      <alignment horizontal="center" vertical="center" wrapText="1"/>
      <protection locked="0"/>
    </xf>
    <xf numFmtId="0" fontId="32" fillId="4" borderId="19" xfId="3" applyFont="1" applyFill="1" applyBorder="1" applyAlignment="1" applyProtection="1">
      <alignment horizontal="center" vertical="center" wrapText="1"/>
      <protection locked="0"/>
    </xf>
    <xf numFmtId="0" fontId="32" fillId="4" borderId="47" xfId="3" applyFont="1" applyFill="1" applyBorder="1" applyAlignment="1" applyProtection="1">
      <alignment horizontal="center" vertical="center" wrapText="1"/>
      <protection locked="0"/>
    </xf>
    <xf numFmtId="0" fontId="34" fillId="4" borderId="1" xfId="0" applyFont="1" applyFill="1" applyBorder="1" applyAlignment="1" applyProtection="1">
      <alignment horizontal="center" vertical="center"/>
      <protection locked="0"/>
    </xf>
    <xf numFmtId="0" fontId="34" fillId="4" borderId="5" xfId="0" applyFont="1" applyFill="1" applyBorder="1" applyAlignment="1" applyProtection="1">
      <alignment horizontal="center" vertical="center"/>
      <protection locked="0"/>
    </xf>
    <xf numFmtId="0" fontId="34" fillId="4" borderId="45" xfId="0" applyFont="1" applyFill="1" applyBorder="1" applyAlignment="1" applyProtection="1">
      <alignment horizontal="center" vertical="center"/>
      <protection locked="0"/>
    </xf>
    <xf numFmtId="0" fontId="34" fillId="12" borderId="60" xfId="0" applyFont="1" applyFill="1" applyBorder="1" applyAlignment="1" applyProtection="1">
      <alignment horizontal="center" vertical="center"/>
      <protection locked="0"/>
    </xf>
    <xf numFmtId="0" fontId="34" fillId="12" borderId="30" xfId="0" applyFont="1" applyFill="1" applyBorder="1" applyAlignment="1" applyProtection="1">
      <alignment horizontal="center" vertical="center"/>
      <protection locked="0"/>
    </xf>
    <xf numFmtId="0" fontId="35" fillId="9" borderId="11" xfId="0" applyFont="1" applyFill="1" applyBorder="1" applyAlignment="1" applyProtection="1">
      <alignment horizontal="center" vertical="center" wrapText="1"/>
      <protection locked="0"/>
    </xf>
    <xf numFmtId="0" fontId="35" fillId="9" borderId="7" xfId="0" applyFont="1" applyFill="1" applyBorder="1" applyAlignment="1" applyProtection="1">
      <alignment horizontal="center" vertical="center" wrapText="1"/>
      <protection locked="0"/>
    </xf>
    <xf numFmtId="170" fontId="37" fillId="4" borderId="11" xfId="0" applyNumberFormat="1" applyFont="1" applyFill="1" applyBorder="1" applyAlignment="1">
      <alignment horizontal="center" vertical="center"/>
    </xf>
    <xf numFmtId="170" fontId="37" fillId="4" borderId="7" xfId="0" applyNumberFormat="1" applyFont="1" applyFill="1" applyBorder="1" applyAlignment="1">
      <alignment horizontal="center" vertical="center"/>
    </xf>
    <xf numFmtId="0" fontId="34" fillId="4" borderId="60" xfId="0" applyFont="1" applyFill="1" applyBorder="1" applyAlignment="1">
      <alignment horizontal="center" vertical="center" wrapText="1"/>
    </xf>
    <xf numFmtId="0" fontId="34" fillId="4" borderId="56" xfId="0" applyFont="1" applyFill="1" applyBorder="1" applyAlignment="1">
      <alignment horizontal="center" vertical="center" wrapText="1"/>
    </xf>
    <xf numFmtId="0" fontId="34" fillId="4" borderId="30" xfId="0" applyFont="1" applyFill="1" applyBorder="1" applyAlignment="1">
      <alignment horizontal="center" vertical="center" wrapText="1"/>
    </xf>
    <xf numFmtId="0" fontId="34" fillId="4" borderId="11" xfId="0" applyFont="1" applyFill="1" applyBorder="1" applyAlignment="1" applyProtection="1">
      <alignment horizontal="center" vertical="center" wrapText="1"/>
      <protection locked="0"/>
    </xf>
    <xf numFmtId="0" fontId="34" fillId="4" borderId="6" xfId="0" applyFont="1" applyFill="1" applyBorder="1" applyAlignment="1" applyProtection="1">
      <alignment horizontal="center" vertical="center" wrapText="1"/>
      <protection locked="0"/>
    </xf>
    <xf numFmtId="0" fontId="34" fillId="4" borderId="7" xfId="0" applyFont="1" applyFill="1" applyBorder="1" applyAlignment="1" applyProtection="1">
      <alignment horizontal="center" vertical="center" wrapText="1"/>
      <protection locked="0"/>
    </xf>
    <xf numFmtId="0" fontId="34" fillId="4" borderId="11" xfId="0" applyFont="1" applyFill="1" applyBorder="1" applyAlignment="1" applyProtection="1">
      <alignment horizontal="center" vertical="center"/>
      <protection locked="0"/>
    </xf>
    <xf numFmtId="0" fontId="34" fillId="4" borderId="6" xfId="0" applyFont="1" applyFill="1" applyBorder="1" applyAlignment="1" applyProtection="1">
      <alignment horizontal="center" vertical="center"/>
      <protection locked="0"/>
    </xf>
    <xf numFmtId="0" fontId="34" fillId="4" borderId="7" xfId="0" applyFont="1" applyFill="1" applyBorder="1" applyAlignment="1" applyProtection="1">
      <alignment horizontal="center" vertical="center"/>
      <protection locked="0"/>
    </xf>
    <xf numFmtId="170" fontId="37" fillId="4" borderId="11" xfId="0" applyNumberFormat="1" applyFont="1" applyFill="1" applyBorder="1" applyAlignment="1" applyProtection="1">
      <alignment horizontal="center" vertical="center"/>
      <protection locked="0"/>
    </xf>
    <xf numFmtId="170" fontId="37" fillId="4" borderId="7" xfId="0" applyNumberFormat="1" applyFont="1" applyFill="1" applyBorder="1" applyAlignment="1" applyProtection="1">
      <alignment horizontal="center" vertical="center"/>
      <protection locked="0"/>
    </xf>
    <xf numFmtId="0" fontId="34" fillId="4" borderId="11" xfId="0" quotePrefix="1" applyFont="1" applyFill="1" applyBorder="1" applyAlignment="1" applyProtection="1">
      <alignment horizontal="center" vertical="center" wrapText="1"/>
      <protection locked="0"/>
    </xf>
    <xf numFmtId="0" fontId="34" fillId="4" borderId="6" xfId="0" quotePrefix="1" applyFont="1" applyFill="1" applyBorder="1" applyAlignment="1" applyProtection="1">
      <alignment horizontal="center" vertical="center" wrapText="1"/>
      <protection locked="0"/>
    </xf>
    <xf numFmtId="0" fontId="34" fillId="4" borderId="7" xfId="0" quotePrefix="1" applyFont="1" applyFill="1" applyBorder="1" applyAlignment="1" applyProtection="1">
      <alignment horizontal="center" vertical="center" wrapText="1"/>
      <protection locked="0"/>
    </xf>
    <xf numFmtId="0" fontId="34" fillId="4" borderId="60" xfId="0" applyFont="1" applyFill="1" applyBorder="1" applyAlignment="1" applyProtection="1">
      <alignment horizontal="center" vertical="center" wrapText="1"/>
      <protection locked="0"/>
    </xf>
    <xf numFmtId="0" fontId="34" fillId="4" borderId="56" xfId="0" applyFont="1" applyFill="1" applyBorder="1" applyAlignment="1" applyProtection="1">
      <alignment horizontal="center" vertical="center" wrapText="1"/>
      <protection locked="0"/>
    </xf>
    <xf numFmtId="0" fontId="34" fillId="4" borderId="30" xfId="0" applyFont="1" applyFill="1" applyBorder="1" applyAlignment="1" applyProtection="1">
      <alignment horizontal="center" vertical="center" wrapText="1"/>
      <protection locked="0"/>
    </xf>
    <xf numFmtId="0" fontId="34" fillId="4" borderId="9" xfId="0" applyFont="1" applyFill="1" applyBorder="1" applyAlignment="1" applyProtection="1">
      <alignment horizontal="center" vertical="center" wrapText="1"/>
      <protection locked="0"/>
    </xf>
    <xf numFmtId="0" fontId="34" fillId="4" borderId="13" xfId="0" applyFont="1" applyFill="1" applyBorder="1" applyAlignment="1" applyProtection="1">
      <alignment horizontal="center" vertical="center" wrapText="1"/>
      <protection locked="0"/>
    </xf>
    <xf numFmtId="0" fontId="34" fillId="3" borderId="0" xfId="0" applyFont="1" applyFill="1" applyAlignment="1" applyProtection="1">
      <alignment horizontal="center" vertical="center" wrapText="1"/>
      <protection locked="0"/>
    </xf>
    <xf numFmtId="0" fontId="34" fillId="4" borderId="62" xfId="0" applyFont="1" applyFill="1" applyBorder="1" applyAlignment="1" applyProtection="1">
      <alignment horizontal="center" vertical="center"/>
      <protection locked="0"/>
    </xf>
    <xf numFmtId="0" fontId="34" fillId="4" borderId="58" xfId="0" applyFont="1" applyFill="1" applyBorder="1" applyAlignment="1" applyProtection="1">
      <alignment horizontal="center" vertical="center"/>
      <protection locked="0"/>
    </xf>
    <xf numFmtId="0" fontId="34" fillId="11" borderId="6" xfId="0" applyFont="1" applyFill="1" applyBorder="1" applyAlignment="1" applyProtection="1">
      <alignment horizontal="center" vertical="center"/>
      <protection locked="0"/>
    </xf>
    <xf numFmtId="0" fontId="34" fillId="11" borderId="6" xfId="0" applyFont="1" applyFill="1" applyBorder="1" applyAlignment="1" applyProtection="1">
      <alignment horizontal="center" vertical="center" wrapText="1"/>
      <protection locked="0"/>
    </xf>
    <xf numFmtId="0" fontId="34" fillId="11" borderId="56" xfId="0" applyFont="1" applyFill="1" applyBorder="1" applyAlignment="1" applyProtection="1">
      <alignment horizontal="center" vertical="center" wrapText="1"/>
      <protection locked="0"/>
    </xf>
    <xf numFmtId="0" fontId="34" fillId="11" borderId="10" xfId="0" quotePrefix="1" applyFont="1" applyFill="1" applyBorder="1" applyAlignment="1" applyProtection="1">
      <alignment horizontal="center" vertical="center" wrapText="1"/>
      <protection locked="0"/>
    </xf>
    <xf numFmtId="0" fontId="34" fillId="11" borderId="3" xfId="0" quotePrefix="1" applyFont="1" applyFill="1" applyBorder="1" applyAlignment="1" applyProtection="1">
      <alignment horizontal="center" vertical="center" wrapText="1"/>
      <protection locked="0"/>
    </xf>
    <xf numFmtId="0" fontId="34" fillId="4" borderId="9" xfId="0" applyFont="1" applyFill="1" applyBorder="1" applyAlignment="1" applyProtection="1">
      <alignment horizontal="center" vertical="center"/>
      <protection locked="0"/>
    </xf>
    <xf numFmtId="0" fontId="34" fillId="4" borderId="12" xfId="0" applyFont="1" applyFill="1" applyBorder="1" applyAlignment="1" applyProtection="1">
      <alignment horizontal="center" vertical="center"/>
      <protection locked="0"/>
    </xf>
    <xf numFmtId="0" fontId="34" fillId="4" borderId="13" xfId="0" applyFont="1" applyFill="1" applyBorder="1" applyAlignment="1" applyProtection="1">
      <alignment horizontal="center" vertical="center"/>
      <protection locked="0"/>
    </xf>
    <xf numFmtId="0" fontId="34" fillId="11" borderId="11" xfId="0" applyFont="1" applyFill="1" applyBorder="1" applyAlignment="1" applyProtection="1">
      <alignment horizontal="center" vertical="center"/>
      <protection locked="0"/>
    </xf>
    <xf numFmtId="0" fontId="34" fillId="11" borderId="11" xfId="0" applyFont="1" applyFill="1" applyBorder="1" applyAlignment="1" applyProtection="1">
      <alignment horizontal="center" vertical="center" wrapText="1"/>
      <protection locked="0"/>
    </xf>
    <xf numFmtId="0" fontId="34" fillId="11" borderId="60" xfId="0" applyFont="1" applyFill="1" applyBorder="1" applyAlignment="1">
      <alignment horizontal="center" vertical="center" wrapText="1"/>
    </xf>
    <xf numFmtId="0" fontId="34" fillId="11" borderId="56" xfId="0" applyFont="1" applyFill="1" applyBorder="1" applyAlignment="1">
      <alignment horizontal="center" vertical="center" wrapText="1"/>
    </xf>
    <xf numFmtId="0" fontId="34" fillId="4" borderId="11" xfId="0" quotePrefix="1" applyFont="1" applyFill="1" applyBorder="1" applyAlignment="1">
      <alignment horizontal="center" vertical="center" wrapText="1"/>
    </xf>
    <xf numFmtId="0" fontId="34" fillId="4" borderId="6" xfId="0" quotePrefix="1" applyFont="1" applyFill="1" applyBorder="1" applyAlignment="1">
      <alignment horizontal="center" vertical="center" wrapText="1"/>
    </xf>
    <xf numFmtId="0" fontId="34" fillId="4" borderId="7" xfId="0" quotePrefix="1" applyFont="1" applyFill="1" applyBorder="1" applyAlignment="1">
      <alignment horizontal="center" vertical="center" wrapText="1"/>
    </xf>
    <xf numFmtId="0" fontId="34" fillId="11" borderId="60" xfId="0" applyFont="1" applyFill="1" applyBorder="1" applyAlignment="1" applyProtection="1">
      <alignment horizontal="center" vertical="center" wrapText="1"/>
      <protection locked="0"/>
    </xf>
    <xf numFmtId="0" fontId="34" fillId="4" borderId="11" xfId="0" applyFont="1" applyFill="1" applyBorder="1" applyAlignment="1">
      <alignment horizontal="center" vertical="center" wrapText="1"/>
    </xf>
    <xf numFmtId="0" fontId="34" fillId="4" borderId="6" xfId="0" applyFont="1" applyFill="1" applyBorder="1" applyAlignment="1">
      <alignment horizontal="center" vertical="center" wrapText="1"/>
    </xf>
    <xf numFmtId="0" fontId="34" fillId="4" borderId="7" xfId="0" applyFont="1" applyFill="1" applyBorder="1" applyAlignment="1">
      <alignment horizontal="center" vertical="center" wrapText="1"/>
    </xf>
    <xf numFmtId="0" fontId="34" fillId="4" borderId="1" xfId="0" applyFont="1" applyFill="1" applyBorder="1" applyAlignment="1">
      <alignment horizontal="center" vertical="center"/>
    </xf>
    <xf numFmtId="0" fontId="34" fillId="4" borderId="5" xfId="0" applyFont="1" applyFill="1" applyBorder="1" applyAlignment="1">
      <alignment horizontal="center" vertical="center"/>
    </xf>
    <xf numFmtId="0" fontId="34" fillId="4" borderId="58" xfId="0" applyFont="1" applyFill="1" applyBorder="1" applyAlignment="1">
      <alignment horizontal="center" vertical="center"/>
    </xf>
    <xf numFmtId="0" fontId="34" fillId="4" borderId="11" xfId="0" applyFont="1" applyFill="1" applyBorder="1" applyAlignment="1">
      <alignment horizontal="center" vertical="center"/>
    </xf>
    <xf numFmtId="0" fontId="34" fillId="4" borderId="6" xfId="0" applyFont="1" applyFill="1" applyBorder="1" applyAlignment="1">
      <alignment horizontal="center" vertical="center"/>
    </xf>
    <xf numFmtId="0" fontId="34" fillId="4" borderId="7" xfId="0" applyFont="1" applyFill="1" applyBorder="1" applyAlignment="1">
      <alignment horizontal="center" vertical="center"/>
    </xf>
    <xf numFmtId="0" fontId="48" fillId="4" borderId="33" xfId="3" applyFont="1" applyFill="1" applyBorder="1" applyAlignment="1" applyProtection="1">
      <alignment horizontal="center" vertical="center" wrapText="1"/>
      <protection locked="0"/>
    </xf>
    <xf numFmtId="0" fontId="48" fillId="4" borderId="63" xfId="3" applyFont="1" applyFill="1" applyBorder="1" applyAlignment="1" applyProtection="1">
      <alignment horizontal="center" vertical="center" wrapText="1"/>
      <protection locked="0"/>
    </xf>
    <xf numFmtId="0" fontId="48" fillId="4" borderId="50" xfId="3" applyFont="1" applyFill="1" applyBorder="1" applyAlignment="1" applyProtection="1">
      <alignment horizontal="center" vertical="center" wrapText="1"/>
      <protection locked="0"/>
    </xf>
    <xf numFmtId="0" fontId="48" fillId="4" borderId="49" xfId="3" applyFont="1" applyFill="1" applyBorder="1" applyAlignment="1">
      <alignment horizontal="center" vertical="center" wrapText="1"/>
    </xf>
    <xf numFmtId="0" fontId="48" fillId="4" borderId="37" xfId="3" applyFont="1" applyFill="1" applyBorder="1" applyAlignment="1">
      <alignment horizontal="center" vertical="center" wrapText="1"/>
    </xf>
    <xf numFmtId="0" fontId="48" fillId="4" borderId="18" xfId="3" applyFont="1" applyFill="1" applyBorder="1" applyAlignment="1">
      <alignment horizontal="center" vertical="center"/>
    </xf>
    <xf numFmtId="0" fontId="48" fillId="4" borderId="19" xfId="3" applyFont="1" applyFill="1" applyBorder="1" applyAlignment="1">
      <alignment horizontal="center" vertical="center"/>
    </xf>
    <xf numFmtId="0" fontId="48" fillId="4" borderId="20" xfId="3" applyFont="1" applyFill="1" applyBorder="1" applyAlignment="1">
      <alignment horizontal="center" vertical="center"/>
    </xf>
    <xf numFmtId="0" fontId="48" fillId="4" borderId="64" xfId="3" applyFont="1" applyFill="1" applyBorder="1" applyAlignment="1">
      <alignment horizontal="center" vertical="center" wrapText="1"/>
    </xf>
    <xf numFmtId="0" fontId="48" fillId="4" borderId="16" xfId="3" applyFont="1" applyFill="1" applyBorder="1" applyAlignment="1">
      <alignment horizontal="center" vertical="center" wrapText="1"/>
    </xf>
    <xf numFmtId="0" fontId="48" fillId="4" borderId="10" xfId="3" applyFont="1" applyFill="1" applyBorder="1" applyAlignment="1">
      <alignment horizontal="center" vertical="center" wrapText="1"/>
    </xf>
    <xf numFmtId="0" fontId="3" fillId="0" borderId="9"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23" fillId="11" borderId="9" xfId="0" applyFont="1" applyFill="1" applyBorder="1" applyAlignment="1" applyProtection="1">
      <alignment horizontal="center" vertical="center"/>
      <protection locked="0"/>
    </xf>
    <xf numFmtId="0" fontId="23" fillId="11" borderId="12" xfId="0" applyFont="1" applyFill="1" applyBorder="1" applyAlignment="1" applyProtection="1">
      <alignment horizontal="center" vertical="center"/>
      <protection locked="0"/>
    </xf>
    <xf numFmtId="0" fontId="23" fillId="11" borderId="13" xfId="0" applyFont="1" applyFill="1" applyBorder="1" applyAlignment="1" applyProtection="1">
      <alignment horizontal="center" vertical="center"/>
      <protection locked="0"/>
    </xf>
    <xf numFmtId="0" fontId="40" fillId="4" borderId="30" xfId="0" applyFont="1" applyFill="1" applyBorder="1" applyAlignment="1" applyProtection="1">
      <alignment horizontal="center"/>
      <protection locked="0"/>
    </xf>
    <xf numFmtId="0" fontId="40" fillId="4" borderId="31" xfId="0" applyFont="1" applyFill="1" applyBorder="1" applyAlignment="1" applyProtection="1">
      <alignment horizontal="center"/>
      <protection locked="0"/>
    </xf>
    <xf numFmtId="0" fontId="40" fillId="4" borderId="32" xfId="0" applyFont="1" applyFill="1" applyBorder="1" applyAlignment="1" applyProtection="1">
      <alignment horizontal="center"/>
      <protection locked="0"/>
    </xf>
    <xf numFmtId="0" fontId="38" fillId="3" borderId="0" xfId="0" applyFont="1" applyFill="1" applyAlignment="1" applyProtection="1">
      <alignment horizontal="left" vertical="center" wrapText="1"/>
      <protection locked="0"/>
    </xf>
    <xf numFmtId="0" fontId="23" fillId="11" borderId="38" xfId="0" applyFont="1" applyFill="1" applyBorder="1" applyAlignment="1">
      <alignment horizontal="center" vertical="center"/>
    </xf>
    <xf numFmtId="0" fontId="23" fillId="11" borderId="41" xfId="0" applyFont="1" applyFill="1" applyBorder="1" applyAlignment="1">
      <alignment horizontal="center" vertical="center"/>
    </xf>
    <xf numFmtId="0" fontId="18" fillId="0" borderId="0" xfId="0"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41" fillId="0" borderId="0" xfId="0" applyFont="1" applyAlignment="1" applyProtection="1">
      <alignment horizontal="left" wrapText="1"/>
      <protection locked="0"/>
    </xf>
    <xf numFmtId="0" fontId="23" fillId="11" borderId="33" xfId="0" applyFont="1" applyFill="1" applyBorder="1" applyAlignment="1">
      <alignment horizontal="center" vertical="center"/>
    </xf>
    <xf numFmtId="0" fontId="23" fillId="11" borderId="68" xfId="0" applyFont="1" applyFill="1" applyBorder="1" applyAlignment="1">
      <alignment horizontal="center" vertical="center"/>
    </xf>
    <xf numFmtId="171" fontId="15" fillId="4" borderId="39" xfId="0" applyNumberFormat="1" applyFont="1" applyFill="1" applyBorder="1" applyAlignment="1">
      <alignment horizontal="center" vertical="center"/>
    </xf>
    <xf numFmtId="171" fontId="15" fillId="4" borderId="12" xfId="0" applyNumberFormat="1" applyFont="1" applyFill="1" applyBorder="1" applyAlignment="1">
      <alignment horizontal="center" vertical="center"/>
    </xf>
    <xf numFmtId="171" fontId="15" fillId="4" borderId="13" xfId="0" applyNumberFormat="1" applyFont="1" applyFill="1" applyBorder="1" applyAlignment="1">
      <alignment horizontal="center" vertical="center"/>
    </xf>
    <xf numFmtId="171" fontId="36" fillId="4" borderId="9" xfId="0" applyNumberFormat="1" applyFont="1" applyFill="1" applyBorder="1" applyAlignment="1">
      <alignment horizontal="center"/>
    </xf>
    <xf numFmtId="171" fontId="36" fillId="4" borderId="12" xfId="0" applyNumberFormat="1" applyFont="1" applyFill="1" applyBorder="1" applyAlignment="1">
      <alignment horizontal="center"/>
    </xf>
    <xf numFmtId="171" fontId="36" fillId="4" borderId="13" xfId="0" applyNumberFormat="1" applyFont="1" applyFill="1" applyBorder="1" applyAlignment="1">
      <alignment horizontal="center"/>
    </xf>
    <xf numFmtId="0" fontId="23" fillId="11" borderId="34" xfId="0" applyFont="1" applyFill="1" applyBorder="1" applyAlignment="1">
      <alignment horizontal="center" vertical="center"/>
    </xf>
    <xf numFmtId="0" fontId="23" fillId="11" borderId="70" xfId="0" applyFont="1" applyFill="1" applyBorder="1" applyAlignment="1">
      <alignment horizontal="center" vertical="center"/>
    </xf>
    <xf numFmtId="0" fontId="82" fillId="0" borderId="38" xfId="0" applyFont="1" applyBorder="1" applyAlignment="1" applyProtection="1">
      <alignment horizontal="center"/>
      <protection locked="0"/>
    </xf>
    <xf numFmtId="0" fontId="82" fillId="0" borderId="41" xfId="0" applyFont="1" applyBorder="1" applyAlignment="1" applyProtection="1">
      <alignment horizontal="center"/>
      <protection locked="0"/>
    </xf>
    <xf numFmtId="0" fontId="40" fillId="12" borderId="38" xfId="0" applyFont="1" applyFill="1" applyBorder="1" applyAlignment="1" applyProtection="1">
      <alignment horizontal="center" vertical="center"/>
      <protection locked="0"/>
    </xf>
    <xf numFmtId="0" fontId="40" fillId="12" borderId="41" xfId="0" applyFont="1" applyFill="1" applyBorder="1" applyAlignment="1" applyProtection="1">
      <alignment horizontal="center" vertical="center"/>
      <protection locked="0"/>
    </xf>
    <xf numFmtId="0" fontId="40" fillId="11" borderId="38" xfId="0" applyFont="1" applyFill="1" applyBorder="1" applyAlignment="1" applyProtection="1">
      <alignment horizontal="center"/>
      <protection locked="0"/>
    </xf>
    <xf numFmtId="0" fontId="40" fillId="11" borderId="41" xfId="0" applyFont="1" applyFill="1" applyBorder="1" applyAlignment="1" applyProtection="1">
      <alignment horizontal="center"/>
      <protection locked="0"/>
    </xf>
    <xf numFmtId="0" fontId="54" fillId="0" borderId="9" xfId="0" applyFont="1" applyBorder="1" applyAlignment="1">
      <alignment horizontal="justify" vertical="top" wrapText="1"/>
    </xf>
    <xf numFmtId="0" fontId="54" fillId="0" borderId="13" xfId="0" applyFont="1" applyBorder="1" applyAlignment="1">
      <alignment horizontal="justify" vertical="top" wrapText="1"/>
    </xf>
    <xf numFmtId="0" fontId="30" fillId="0" borderId="0" xfId="0" applyFont="1" applyAlignment="1">
      <alignment horizontal="left" vertical="top" wrapText="1"/>
    </xf>
    <xf numFmtId="0" fontId="58" fillId="10" borderId="38" xfId="0" applyFont="1" applyFill="1" applyBorder="1" applyAlignment="1">
      <alignment horizontal="center" vertical="center" wrapText="1"/>
    </xf>
    <xf numFmtId="0" fontId="58" fillId="10" borderId="41" xfId="0" applyFont="1" applyFill="1" applyBorder="1" applyAlignment="1">
      <alignment horizontal="center" vertical="center" wrapText="1"/>
    </xf>
    <xf numFmtId="0" fontId="105" fillId="17" borderId="38" xfId="0" applyFont="1" applyFill="1" applyBorder="1" applyAlignment="1" applyProtection="1">
      <alignment horizontal="center" vertical="center" wrapText="1"/>
      <protection locked="0"/>
    </xf>
    <xf numFmtId="0" fontId="105" fillId="17" borderId="41" xfId="0" applyFont="1" applyFill="1" applyBorder="1" applyAlignment="1" applyProtection="1">
      <alignment horizontal="center" vertical="center" wrapText="1"/>
      <protection locked="0"/>
    </xf>
    <xf numFmtId="0" fontId="19" fillId="3" borderId="0" xfId="0" applyFont="1" applyFill="1" applyAlignment="1" applyProtection="1">
      <alignment horizontal="center" vertical="center" wrapText="1"/>
      <protection locked="0"/>
    </xf>
    <xf numFmtId="0" fontId="0" fillId="0" borderId="0" xfId="0"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57" fillId="0" borderId="0" xfId="0" applyFont="1" applyAlignment="1" applyProtection="1">
      <alignment horizontal="center" vertical="center"/>
      <protection locked="0"/>
    </xf>
    <xf numFmtId="0" fontId="69" fillId="0" borderId="0" xfId="0" applyFont="1" applyAlignment="1" applyProtection="1">
      <alignment horizontal="left" vertical="top" wrapText="1"/>
      <protection locked="0"/>
    </xf>
    <xf numFmtId="0" fontId="70" fillId="0" borderId="0" xfId="0" applyFont="1" applyAlignment="1" applyProtection="1">
      <alignment horizontal="center" vertical="center"/>
      <protection locked="0"/>
    </xf>
    <xf numFmtId="0" fontId="79" fillId="4" borderId="9" xfId="0" applyFont="1" applyFill="1" applyBorder="1" applyAlignment="1" applyProtection="1">
      <alignment horizontal="center" vertical="center" wrapText="1"/>
      <protection locked="0"/>
    </xf>
    <xf numFmtId="0" fontId="79" fillId="4" borderId="12" xfId="0" applyFont="1" applyFill="1" applyBorder="1" applyAlignment="1" applyProtection="1">
      <alignment horizontal="center" vertical="center" wrapText="1"/>
      <protection locked="0"/>
    </xf>
    <xf numFmtId="0" fontId="79" fillId="4" borderId="13" xfId="0" applyFont="1" applyFill="1" applyBorder="1" applyAlignment="1" applyProtection="1">
      <alignment horizontal="center" vertical="center" wrapText="1"/>
      <protection locked="0"/>
    </xf>
    <xf numFmtId="0" fontId="28" fillId="0" borderId="9" xfId="0" applyFont="1" applyBorder="1" applyAlignment="1" applyProtection="1">
      <alignment horizontal="left" vertical="top" wrapText="1"/>
      <protection locked="0"/>
    </xf>
    <xf numFmtId="0" fontId="28" fillId="0" borderId="12" xfId="0" applyFont="1" applyBorder="1" applyAlignment="1" applyProtection="1">
      <alignment horizontal="left" vertical="top" wrapText="1"/>
      <protection locked="0"/>
    </xf>
    <xf numFmtId="0" fontId="28" fillId="0" borderId="13" xfId="0" applyFont="1" applyBorder="1" applyAlignment="1" applyProtection="1">
      <alignment horizontal="left" vertical="top" wrapText="1"/>
      <protection locked="0"/>
    </xf>
    <xf numFmtId="0" fontId="28" fillId="3" borderId="9" xfId="0" applyFont="1" applyFill="1" applyBorder="1" applyAlignment="1" applyProtection="1">
      <alignment horizontal="left" vertical="top" wrapText="1"/>
      <protection locked="0"/>
    </xf>
    <xf numFmtId="0" fontId="28" fillId="3" borderId="12" xfId="0" applyFont="1" applyFill="1" applyBorder="1" applyAlignment="1" applyProtection="1">
      <alignment horizontal="left" vertical="top" wrapText="1"/>
      <protection locked="0"/>
    </xf>
    <xf numFmtId="0" fontId="28" fillId="3" borderId="13" xfId="0" applyFont="1" applyFill="1" applyBorder="1" applyAlignment="1" applyProtection="1">
      <alignment horizontal="left" vertical="top" wrapText="1"/>
      <protection locked="0"/>
    </xf>
    <xf numFmtId="0" fontId="74" fillId="26" borderId="9" xfId="0" applyFont="1" applyFill="1" applyBorder="1" applyAlignment="1" applyProtection="1">
      <alignment horizontal="center" vertical="center" wrapText="1"/>
      <protection locked="0"/>
    </xf>
    <xf numFmtId="0" fontId="74" fillId="26" borderId="12" xfId="0" applyFont="1" applyFill="1" applyBorder="1" applyAlignment="1" applyProtection="1">
      <alignment horizontal="center" vertical="center" wrapText="1"/>
      <protection locked="0"/>
    </xf>
    <xf numFmtId="0" fontId="74" fillId="26" borderId="13" xfId="0" applyFont="1" applyFill="1" applyBorder="1" applyAlignment="1" applyProtection="1">
      <alignment horizontal="center" vertical="center" wrapText="1"/>
      <protection locked="0"/>
    </xf>
    <xf numFmtId="0" fontId="74" fillId="27" borderId="9" xfId="0" applyFont="1" applyFill="1" applyBorder="1" applyAlignment="1" applyProtection="1">
      <alignment horizontal="center" vertical="center" wrapText="1"/>
      <protection locked="0"/>
    </xf>
    <xf numFmtId="0" fontId="74" fillId="27" borderId="12" xfId="0" applyFont="1" applyFill="1" applyBorder="1" applyAlignment="1" applyProtection="1">
      <alignment horizontal="center" vertical="center" wrapText="1"/>
      <protection locked="0"/>
    </xf>
    <xf numFmtId="0" fontId="74" fillId="27" borderId="13" xfId="0" applyFont="1" applyFill="1" applyBorder="1" applyAlignment="1" applyProtection="1">
      <alignment horizontal="center" vertical="center" wrapText="1"/>
      <protection locked="0"/>
    </xf>
    <xf numFmtId="0" fontId="74" fillId="23" borderId="56" xfId="0" applyFont="1" applyFill="1" applyBorder="1" applyAlignment="1" applyProtection="1">
      <alignment horizontal="center" vertical="center" wrapText="1"/>
      <protection locked="0"/>
    </xf>
    <xf numFmtId="0" fontId="74" fillId="23" borderId="0" xfId="0" applyFont="1" applyFill="1" applyAlignment="1" applyProtection="1">
      <alignment horizontal="center" vertical="center" wrapText="1"/>
      <protection locked="0"/>
    </xf>
    <xf numFmtId="0" fontId="0" fillId="0" borderId="60" xfId="0" applyBorder="1" applyAlignment="1">
      <alignment vertical="top" wrapText="1"/>
    </xf>
    <xf numFmtId="0" fontId="0" fillId="0" borderId="17" xfId="0" applyBorder="1" applyAlignment="1">
      <alignment vertical="top" wrapText="1"/>
    </xf>
    <xf numFmtId="0" fontId="0" fillId="0" borderId="56" xfId="0" applyBorder="1" applyAlignment="1">
      <alignment wrapText="1"/>
    </xf>
    <xf numFmtId="0" fontId="0" fillId="0" borderId="61" xfId="0" applyBorder="1" applyAlignment="1">
      <alignment wrapText="1"/>
    </xf>
    <xf numFmtId="0" fontId="0" fillId="0" borderId="56" xfId="0" applyBorder="1" applyAlignment="1">
      <alignment horizontal="center" wrapText="1"/>
    </xf>
    <xf numFmtId="0" fontId="0" fillId="0" borderId="61" xfId="0" applyBorder="1" applyAlignment="1">
      <alignment horizontal="center" wrapText="1"/>
    </xf>
    <xf numFmtId="0" fontId="0" fillId="0" borderId="60" xfId="0" applyBorder="1" applyAlignment="1">
      <alignment horizontal="left" vertical="center" wrapText="1"/>
    </xf>
    <xf numFmtId="0" fontId="0" fillId="0" borderId="56" xfId="0" applyBorder="1" applyAlignment="1">
      <alignment horizontal="left" vertical="center" wrapText="1"/>
    </xf>
    <xf numFmtId="0" fontId="0" fillId="0" borderId="30" xfId="0" applyBorder="1" applyAlignment="1">
      <alignment horizontal="left" vertical="center" wrapText="1"/>
    </xf>
    <xf numFmtId="0" fontId="0" fillId="0" borderId="17" xfId="0" applyBorder="1" applyAlignment="1">
      <alignment horizontal="left" vertical="top" wrapText="1"/>
    </xf>
    <xf numFmtId="0" fontId="0" fillId="0" borderId="61" xfId="0" applyBorder="1" applyAlignment="1">
      <alignment horizontal="left" vertical="top" wrapText="1"/>
    </xf>
    <xf numFmtId="0" fontId="0" fillId="0" borderId="56" xfId="0" applyBorder="1" applyAlignment="1">
      <alignment horizontal="left" vertical="top" wrapText="1"/>
    </xf>
    <xf numFmtId="0" fontId="0" fillId="0" borderId="30" xfId="0" applyBorder="1" applyAlignment="1">
      <alignment horizontal="left" vertical="top" wrapText="1"/>
    </xf>
    <xf numFmtId="0" fontId="80" fillId="0" borderId="0" xfId="0" applyFont="1" applyAlignment="1">
      <alignment horizontal="center"/>
    </xf>
    <xf numFmtId="0" fontId="81" fillId="0" borderId="9" xfId="0" applyFont="1" applyBorder="1" applyAlignment="1">
      <alignment horizontal="center" vertical="center"/>
    </xf>
    <xf numFmtId="0" fontId="81" fillId="0" borderId="13" xfId="0" applyFont="1" applyBorder="1" applyAlignment="1">
      <alignment horizontal="center" vertical="center"/>
    </xf>
    <xf numFmtId="0" fontId="0" fillId="0" borderId="44" xfId="0" applyBorder="1" applyAlignment="1">
      <alignment horizontal="left" vertical="top" wrapText="1"/>
    </xf>
    <xf numFmtId="0" fontId="0" fillId="0" borderId="0" xfId="0" applyAlignment="1">
      <alignment horizontal="left" vertical="top" wrapText="1"/>
    </xf>
    <xf numFmtId="0" fontId="74" fillId="12" borderId="30" xfId="0" applyFont="1" applyFill="1" applyBorder="1" applyAlignment="1">
      <alignment horizontal="center" vertical="center"/>
    </xf>
    <xf numFmtId="0" fontId="74" fillId="12" borderId="31" xfId="0" applyFont="1" applyFill="1" applyBorder="1" applyAlignment="1">
      <alignment horizontal="center" vertical="center"/>
    </xf>
    <xf numFmtId="0" fontId="74" fillId="12" borderId="32" xfId="0" applyFont="1" applyFill="1" applyBorder="1" applyAlignment="1">
      <alignment horizontal="center" vertical="center"/>
    </xf>
    <xf numFmtId="0" fontId="74" fillId="12" borderId="56" xfId="0" applyFont="1" applyFill="1" applyBorder="1" applyAlignment="1">
      <alignment horizontal="center" vertical="center"/>
    </xf>
    <xf numFmtId="0" fontId="74" fillId="12" borderId="0" xfId="0" applyFont="1" applyFill="1" applyAlignment="1">
      <alignment horizontal="center" vertical="center"/>
    </xf>
    <xf numFmtId="0" fontId="40" fillId="11" borderId="38" xfId="0" applyFont="1" applyFill="1" applyBorder="1" applyAlignment="1">
      <alignment horizontal="center" vertical="center"/>
    </xf>
    <xf numFmtId="0" fontId="40" fillId="11" borderId="39" xfId="0" applyFont="1" applyFill="1" applyBorder="1" applyAlignment="1">
      <alignment horizontal="center" vertical="center"/>
    </xf>
    <xf numFmtId="0" fontId="84" fillId="0" borderId="0" xfId="0" applyFont="1" applyAlignment="1">
      <alignment horizontal="center"/>
    </xf>
    <xf numFmtId="0" fontId="84" fillId="0" borderId="0" xfId="0" applyFont="1" applyAlignment="1" applyProtection="1">
      <alignment horizontal="center"/>
      <protection locked="0"/>
    </xf>
    <xf numFmtId="0" fontId="75" fillId="5" borderId="60" xfId="0" applyFont="1" applyFill="1" applyBorder="1" applyAlignment="1" applyProtection="1">
      <alignment horizontal="left" vertical="top" wrapText="1"/>
      <protection locked="0"/>
    </xf>
    <xf numFmtId="0" fontId="75" fillId="5" borderId="44" xfId="0" applyFont="1" applyFill="1" applyBorder="1" applyAlignment="1" applyProtection="1">
      <alignment horizontal="left" vertical="top" wrapText="1"/>
      <protection locked="0"/>
    </xf>
    <xf numFmtId="0" fontId="75" fillId="5" borderId="17" xfId="0" applyFont="1" applyFill="1" applyBorder="1" applyAlignment="1" applyProtection="1">
      <alignment horizontal="left" vertical="top" wrapText="1"/>
      <protection locked="0"/>
    </xf>
    <xf numFmtId="0" fontId="75" fillId="5" borderId="56" xfId="0" applyFont="1" applyFill="1" applyBorder="1" applyAlignment="1" applyProtection="1">
      <alignment horizontal="left" vertical="top" wrapText="1"/>
      <protection locked="0"/>
    </xf>
    <xf numFmtId="0" fontId="75" fillId="5" borderId="0" xfId="0" applyFont="1" applyFill="1" applyAlignment="1" applyProtection="1">
      <alignment horizontal="left" vertical="top" wrapText="1"/>
      <protection locked="0"/>
    </xf>
    <xf numFmtId="0" fontId="75" fillId="5" borderId="61" xfId="0" applyFont="1" applyFill="1" applyBorder="1" applyAlignment="1" applyProtection="1">
      <alignment horizontal="left" vertical="top" wrapText="1"/>
      <protection locked="0"/>
    </xf>
    <xf numFmtId="0" fontId="75" fillId="5" borderId="30" xfId="0" applyFont="1" applyFill="1" applyBorder="1" applyAlignment="1" applyProtection="1">
      <alignment horizontal="left" vertical="top" wrapText="1"/>
      <protection locked="0"/>
    </xf>
    <xf numFmtId="0" fontId="75" fillId="5" borderId="31" xfId="0" applyFont="1" applyFill="1" applyBorder="1" applyAlignment="1" applyProtection="1">
      <alignment horizontal="left" vertical="top" wrapText="1"/>
      <protection locked="0"/>
    </xf>
    <xf numFmtId="0" fontId="75" fillId="5" borderId="32" xfId="0" applyFont="1" applyFill="1" applyBorder="1" applyAlignment="1" applyProtection="1">
      <alignment horizontal="left" vertical="top" wrapText="1"/>
      <protection locked="0"/>
    </xf>
    <xf numFmtId="0" fontId="83" fillId="0" borderId="0" xfId="0" applyFont="1" applyAlignment="1">
      <alignment horizontal="center" wrapText="1"/>
    </xf>
    <xf numFmtId="0" fontId="91" fillId="0" borderId="0" xfId="0" applyFont="1" applyAlignment="1">
      <alignment horizontal="center"/>
    </xf>
    <xf numFmtId="0" fontId="40" fillId="3" borderId="0" xfId="0" applyFont="1" applyFill="1" applyAlignment="1">
      <alignment horizontal="center"/>
    </xf>
    <xf numFmtId="0" fontId="20" fillId="20" borderId="8" xfId="0" applyFont="1" applyFill="1" applyBorder="1" applyAlignment="1" applyProtection="1">
      <alignment horizontal="center" vertical="center" wrapText="1"/>
      <protection hidden="1"/>
    </xf>
    <xf numFmtId="0" fontId="20" fillId="12" borderId="8" xfId="0" applyFont="1" applyFill="1" applyBorder="1" applyAlignment="1" applyProtection="1">
      <alignment horizontal="center" vertical="center" wrapText="1"/>
      <protection hidden="1"/>
    </xf>
    <xf numFmtId="0" fontId="20" fillId="11" borderId="8" xfId="0"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33" fillId="3" borderId="0" xfId="0" applyFont="1" applyFill="1" applyAlignment="1" applyProtection="1">
      <alignment horizontal="center" vertical="center" wrapText="1"/>
      <protection hidden="1"/>
    </xf>
    <xf numFmtId="0" fontId="33" fillId="3" borderId="0" xfId="0" applyFont="1" applyFill="1" applyAlignment="1" applyProtection="1">
      <alignment horizontal="center" vertical="center"/>
      <protection hidden="1"/>
    </xf>
    <xf numFmtId="0" fontId="20" fillId="11" borderId="8" xfId="0" applyFont="1" applyFill="1" applyBorder="1" applyAlignment="1" applyProtection="1">
      <alignment horizontal="center" vertical="center"/>
      <protection hidden="1"/>
    </xf>
    <xf numFmtId="0" fontId="20" fillId="3" borderId="0" xfId="0" applyFont="1" applyFill="1" applyBorder="1" applyAlignment="1" applyProtection="1">
      <alignment horizontal="center" vertical="center" wrapText="1"/>
      <protection hidden="1"/>
    </xf>
    <xf numFmtId="9" fontId="49" fillId="3" borderId="0" xfId="3" applyNumberFormat="1" applyFont="1" applyFill="1" applyBorder="1" applyAlignment="1" applyProtection="1">
      <alignment horizontal="center" vertical="center"/>
      <protection hidden="1"/>
    </xf>
    <xf numFmtId="9" fontId="3" fillId="16" borderId="8" xfId="0" applyNumberFormat="1" applyFont="1" applyFill="1" applyBorder="1" applyAlignment="1" applyProtection="1">
      <alignment horizontal="center" vertical="center"/>
      <protection locked="0"/>
    </xf>
    <xf numFmtId="9" fontId="3" fillId="3" borderId="8" xfId="0" applyNumberFormat="1" applyFont="1" applyFill="1" applyBorder="1" applyAlignment="1" applyProtection="1">
      <alignment horizontal="center" vertical="center"/>
      <protection locked="0"/>
    </xf>
  </cellXfs>
  <cellStyles count="8">
    <cellStyle name="Hipervínculo" xfId="7" builtinId="8"/>
    <cellStyle name="Moneda" xfId="6" builtinId="4"/>
    <cellStyle name="Moneda [0]" xfId="1" builtinId="7"/>
    <cellStyle name="Moneda [0] 3" xfId="4"/>
    <cellStyle name="Normal" xfId="0" builtinId="0"/>
    <cellStyle name="Normal 2" xfId="3"/>
    <cellStyle name="Porcentaje" xfId="2" builtinId="5"/>
    <cellStyle name="Porcentual 3" xfId="5"/>
  </cellStyles>
  <dxfs count="96">
    <dxf>
      <font>
        <b/>
        <i val="0"/>
      </font>
      <fill>
        <patternFill>
          <bgColor rgb="FF92D050"/>
        </patternFill>
      </fill>
    </dxf>
    <dxf>
      <font>
        <b/>
        <i val="0"/>
      </font>
      <fill>
        <patternFill>
          <bgColor rgb="FFFF0000"/>
        </patternFill>
      </fill>
    </dxf>
    <dxf>
      <font>
        <b/>
        <i val="0"/>
      </font>
      <fill>
        <patternFill>
          <bgColor rgb="FFFF9999"/>
        </patternFill>
      </fill>
    </dxf>
    <dxf>
      <font>
        <b/>
        <i val="0"/>
      </font>
      <fill>
        <patternFill>
          <bgColor rgb="FF92D050"/>
        </patternFill>
      </fill>
    </dxf>
    <dxf>
      <font>
        <b/>
        <i val="0"/>
      </font>
      <fill>
        <patternFill>
          <bgColor rgb="FF00B050"/>
        </patternFill>
      </fill>
    </dxf>
    <dxf>
      <font>
        <b/>
        <i val="0"/>
      </font>
      <fill>
        <patternFill>
          <bgColor rgb="FFFF0000"/>
        </patternFill>
      </fill>
    </dxf>
    <dxf>
      <font>
        <b/>
        <i val="0"/>
      </font>
      <fill>
        <patternFill>
          <bgColor rgb="FFFF9999"/>
        </patternFill>
      </fill>
    </dxf>
    <dxf>
      <font>
        <b/>
        <i val="0"/>
      </font>
      <fill>
        <patternFill>
          <bgColor rgb="FF92D050"/>
        </patternFill>
      </fill>
    </dxf>
    <dxf>
      <font>
        <b/>
        <i val="0"/>
      </font>
      <fill>
        <patternFill>
          <bgColor rgb="FF92D050"/>
        </patternFill>
      </fill>
    </dxf>
    <dxf>
      <font>
        <b/>
        <i val="0"/>
      </font>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i val="0"/>
      </font>
      <fill>
        <patternFill>
          <bgColor rgb="FF92D050"/>
        </patternFill>
      </fill>
    </dxf>
    <dxf>
      <font>
        <b/>
        <i val="0"/>
      </font>
      <fill>
        <patternFill>
          <bgColor rgb="FFFF0000"/>
        </patternFill>
      </fill>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6"/>
        <color theme="0"/>
        <name val="Calibri"/>
        <scheme val="minor"/>
      </font>
      <fill>
        <patternFill patternType="solid">
          <fgColor indexed="64"/>
          <bgColor rgb="FFFF3399"/>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6"/>
        <color theme="0"/>
        <name val="Calibri"/>
        <scheme val="minor"/>
      </font>
      <fill>
        <patternFill patternType="solid">
          <fgColor indexed="64"/>
          <bgColor theme="4" tint="-0.249977111117893"/>
        </patternFill>
      </fill>
      <alignment horizontal="center" vertical="center" textRotation="0" wrapText="1" indent="0" justifyLastLine="0" shrinkToFit="0" readingOrder="0"/>
      <protection locked="0" hidden="0"/>
    </dxf>
    <dxf>
      <alignment horizontal="center" vertical="top" textRotation="0" wrapText="1" indent="0" justifyLastLine="0" shrinkToFit="0" readingOrder="0"/>
      <border diagonalUp="0" diagonalDown="0" outline="0">
        <left style="medium">
          <color indexed="64"/>
        </left>
        <right style="medium">
          <color indexed="64"/>
        </right>
        <top style="mediumDashDot">
          <color indexed="64"/>
        </top>
        <bottom style="mediumDashDot">
          <color indexed="64"/>
        </bottom>
      </border>
      <protection locked="0" hidden="0"/>
    </dxf>
    <dxf>
      <border>
        <top style="mediumDashDot">
          <color indexed="64"/>
        </top>
      </border>
    </dxf>
    <dxf>
      <border diagonalUp="0" diagonalDown="0">
        <left style="medium">
          <color indexed="64"/>
        </left>
        <right style="medium">
          <color indexed="64"/>
        </right>
        <top style="medium">
          <color indexed="64"/>
        </top>
        <bottom style="medium">
          <color indexed="64"/>
        </bottom>
      </border>
    </dxf>
    <dxf>
      <alignment horizontal="center" vertical="top" textRotation="0" wrapText="1" indent="0" justifyLastLine="0" shrinkToFit="0" readingOrder="0"/>
      <protection locked="0" hidden="0"/>
    </dxf>
    <dxf>
      <border>
        <bottom style="mediumDashDot">
          <color indexed="64"/>
        </bottom>
      </border>
    </dxf>
    <dxf>
      <font>
        <strike val="0"/>
        <outline val="0"/>
        <shadow val="0"/>
        <u val="none"/>
        <vertAlign val="baseline"/>
        <sz val="16"/>
        <color theme="1"/>
        <name val="Calibri"/>
        <scheme val="minor"/>
      </font>
      <alignment horizontal="center" vertical="center" textRotation="0" wrapText="1" indent="0" justifyLastLine="0" shrinkToFit="0" readingOrder="0"/>
      <protection locked="0" hidden="0"/>
    </dxf>
    <dxf>
      <alignment horizontal="general" vertical="center" textRotation="0" wrapText="1" indent="0" justifyLastLine="0" shrinkToFit="0" readingOrder="0"/>
      <border diagonalUp="0" diagonalDown="0">
        <left/>
        <right/>
        <top style="mediumDashDot">
          <color indexed="64"/>
        </top>
        <bottom style="mediumDashDot">
          <color indexed="64"/>
        </bottom>
        <vertical/>
        <horizontal style="mediumDashDot">
          <color indexed="64"/>
        </horizontal>
      </border>
      <protection locked="0" hidden="0"/>
    </dxf>
    <dxf>
      <border>
        <top style="mediumDashDot">
          <color indexed="64"/>
        </top>
      </border>
    </dxf>
    <dxf>
      <border diagonalUp="0" diagonalDown="0">
        <left style="medium">
          <color indexed="64"/>
        </left>
        <right style="medium">
          <color indexed="64"/>
        </right>
        <top style="medium">
          <color indexed="64"/>
        </top>
        <bottom style="medium">
          <color indexed="64"/>
        </bottom>
      </border>
    </dxf>
    <dxf>
      <alignment horizontal="general" vertical="center" textRotation="0" wrapText="1" indent="0" justifyLastLine="0" shrinkToFit="0" readingOrder="0"/>
      <protection locked="0" hidden="0"/>
    </dxf>
    <dxf>
      <border>
        <bottom style="medium">
          <color indexed="64"/>
        </bottom>
      </border>
    </dxf>
    <dxf>
      <font>
        <strike val="0"/>
        <outline val="0"/>
        <shadow val="0"/>
        <u val="none"/>
        <vertAlign val="baseline"/>
        <sz val="16"/>
        <color theme="1"/>
        <name val="Calibri"/>
        <scheme val="minor"/>
      </font>
      <alignment horizontal="center" vertical="center" textRotation="0" wrapText="1" indent="0" justifyLastLine="0" shrinkToFit="0" readingOrder="0"/>
      <border diagonalUp="0" diagonalDown="0" outline="0">
        <left/>
        <right/>
        <top/>
        <bottom/>
      </border>
      <protection locked="0" hidden="0"/>
    </dxf>
    <dxf>
      <alignment horizontal="general" vertical="center" textRotation="0" wrapText="1" indent="0" justifyLastLine="0" shrinkToFit="0" readingOrder="0"/>
      <border diagonalUp="0" diagonalDown="0">
        <left/>
        <right/>
        <top style="medium">
          <color indexed="64"/>
        </top>
        <bottom style="medium">
          <color indexed="64"/>
        </bottom>
        <vertical/>
        <horizontal style="medium">
          <color indexed="64"/>
        </horizontal>
      </border>
      <protection locked="0" hidden="0"/>
    </dxf>
    <dxf>
      <border>
        <top style="medium">
          <color indexed="64"/>
        </top>
      </border>
    </dxf>
    <dxf>
      <border diagonalUp="0" diagonalDown="0">
        <left style="medium">
          <color indexed="64"/>
        </left>
        <right style="medium">
          <color indexed="64"/>
        </right>
        <top style="medium">
          <color indexed="64"/>
        </top>
        <bottom style="medium">
          <color indexed="64"/>
        </bottom>
      </border>
    </dxf>
    <dxf>
      <alignment horizontal="general" vertical="center" textRotation="0" wrapText="1" indent="0" justifyLastLine="0" shrinkToFit="0" readingOrder="0"/>
      <protection locked="0" hidden="0"/>
    </dxf>
    <dxf>
      <border>
        <bottom style="medium">
          <color indexed="64"/>
        </bottom>
      </border>
    </dxf>
    <dxf>
      <font>
        <strike val="0"/>
        <outline val="0"/>
        <shadow val="0"/>
        <u val="none"/>
        <vertAlign val="baseline"/>
        <sz val="16"/>
        <color theme="1"/>
        <name val="Calibri"/>
        <scheme val="minor"/>
      </font>
      <alignment horizontal="center" vertical="center" textRotation="0" wrapText="1" indent="0" justifyLastLine="0" shrinkToFit="0" readingOrder="0"/>
      <border diagonalUp="0" diagonalDown="0" outline="0">
        <left/>
        <right/>
        <top/>
        <bottom/>
      </border>
      <protection locked="0" hidden="0"/>
    </dxf>
    <dxf>
      <alignment horizontal="general" vertical="center" textRotation="0" wrapText="1" indent="0" justifyLastLine="0" shrinkToFit="0" readingOrder="0"/>
      <border diagonalUp="0" diagonalDown="0">
        <left/>
        <right/>
        <top style="mediumDashDot">
          <color indexed="64"/>
        </top>
        <bottom style="mediumDashDot">
          <color indexed="64"/>
        </bottom>
        <vertical/>
        <horizontal style="mediumDashDot">
          <color indexed="64"/>
        </horizontal>
      </border>
      <protection locked="0" hidden="0"/>
    </dxf>
    <dxf>
      <border>
        <top style="mediumDashDot">
          <color indexed="64"/>
        </top>
      </border>
    </dxf>
    <dxf>
      <border diagonalUp="0" diagonalDown="0">
        <left style="medium">
          <color indexed="64"/>
        </left>
        <right style="medium">
          <color indexed="64"/>
        </right>
        <top style="medium">
          <color indexed="64"/>
        </top>
        <bottom style="medium">
          <color indexed="64"/>
        </bottom>
      </border>
    </dxf>
    <dxf>
      <alignment horizontal="general" vertical="center" textRotation="0" wrapText="1" indent="0" justifyLastLine="0" shrinkToFit="0" readingOrder="0"/>
      <protection locked="0" hidden="0"/>
    </dxf>
    <dxf>
      <border>
        <bottom style="medium">
          <color indexed="64"/>
        </bottom>
      </border>
    </dxf>
    <dxf>
      <font>
        <strike val="0"/>
        <outline val="0"/>
        <shadow val="0"/>
        <u val="none"/>
        <vertAlign val="baseline"/>
        <sz val="16"/>
        <color theme="1"/>
        <name val="Calibri"/>
        <scheme val="minor"/>
      </font>
      <alignment horizontal="center" vertical="center" textRotation="0" wrapText="1" indent="0" justifyLastLine="0" shrinkToFit="0" readingOrder="0"/>
      <border diagonalUp="0" diagonalDown="0" outline="0">
        <left/>
        <right/>
        <top/>
        <bottom/>
      </border>
      <protection locked="0" hidden="0"/>
    </dxf>
    <dxf>
      <alignment horizontal="center" vertical="center" textRotation="0" wrapText="1" indent="0" justifyLastLine="0" shrinkToFit="0" readingOrder="0"/>
      <border diagonalUp="0" diagonalDown="0">
        <left/>
        <right/>
        <top style="mediumDashDot">
          <color indexed="64"/>
        </top>
        <bottom style="mediumDashDot">
          <color indexed="64"/>
        </bottom>
        <vertical/>
        <horizontal style="mediumDashDot">
          <color indexed="64"/>
        </horizontal>
      </border>
      <protection locked="1" hidden="0"/>
    </dxf>
    <dxf>
      <border>
        <top style="mediumDashDot">
          <color indexed="64"/>
        </top>
      </border>
    </dxf>
    <dxf>
      <border diagonalUp="0" diagonalDown="0">
        <left style="medium">
          <color indexed="64"/>
        </left>
        <right style="medium">
          <color indexed="64"/>
        </right>
        <top style="medium">
          <color indexed="64"/>
        </top>
        <bottom style="medium">
          <color indexed="64"/>
        </bottom>
      </border>
    </dxf>
    <dxf>
      <alignment horizontal="center" vertical="center" textRotation="0" wrapText="1" indent="0" justifyLastLine="0" shrinkToFit="0" readingOrder="0"/>
      <protection locked="1" hidden="0"/>
    </dxf>
    <dxf>
      <border>
        <bottom style="medium">
          <color indexed="64"/>
        </bottom>
      </border>
    </dxf>
    <dxf>
      <font>
        <strike val="0"/>
        <outline val="0"/>
        <shadow val="0"/>
        <u val="none"/>
        <vertAlign val="baseline"/>
        <sz val="16"/>
        <color theme="1"/>
        <name val="Calibri"/>
        <scheme val="minor"/>
      </font>
      <alignment horizontal="center" vertical="center" textRotation="0" wrapText="1" indent="0" justifyLastLine="0" shrinkToFit="0" readingOrder="0"/>
      <border diagonalUp="0" diagonalDown="0">
        <left/>
        <right/>
        <top/>
        <bottom/>
        <vertical/>
        <horizontal/>
      </border>
      <protection locked="0" hidden="0"/>
    </dxf>
    <dxf>
      <alignment horizontal="general" vertical="center" textRotation="0" wrapText="1" indent="0" justifyLastLine="0" shrinkToFit="0" readingOrder="0"/>
      <border diagonalUp="0" diagonalDown="0">
        <left/>
        <right/>
        <top style="mediumDashDot">
          <color indexed="64"/>
        </top>
        <bottom style="mediumDashDot">
          <color indexed="64"/>
        </bottom>
        <vertical/>
        <horizontal style="mediumDashDot">
          <color indexed="64"/>
        </horizontal>
      </border>
      <protection locked="1" hidden="0"/>
    </dxf>
    <dxf>
      <border>
        <top style="mediumDashDot">
          <color indexed="64"/>
        </top>
      </border>
    </dxf>
    <dxf>
      <border diagonalUp="0" diagonalDown="0">
        <left style="medium">
          <color indexed="64"/>
        </left>
        <right style="medium">
          <color indexed="64"/>
        </right>
        <top style="medium">
          <color indexed="64"/>
        </top>
        <bottom style="medium">
          <color indexed="64"/>
        </bottom>
      </border>
    </dxf>
    <dxf>
      <alignment horizontal="general" vertical="center" textRotation="0" wrapText="1" indent="0" justifyLastLine="0" shrinkToFit="0" readingOrder="0"/>
      <protection locked="1" hidden="0"/>
    </dxf>
    <dxf>
      <border>
        <bottom style="medium">
          <color indexed="64"/>
        </bottom>
      </border>
    </dxf>
    <dxf>
      <font>
        <strike val="0"/>
        <outline val="0"/>
        <shadow val="0"/>
        <u val="none"/>
        <vertAlign val="baseline"/>
        <sz val="16"/>
        <color theme="1"/>
        <name val="Calibri"/>
        <scheme val="minor"/>
      </font>
      <alignment horizontal="general" vertical="center" textRotation="0" wrapText="1" indent="0" justifyLastLine="0" shrinkToFit="0" readingOrder="0"/>
      <border diagonalUp="0" diagonalDown="0">
        <left/>
        <right/>
        <top/>
        <bottom/>
        <vertical/>
        <horizontal/>
      </border>
      <protection locked="0" hidden="0"/>
    </dxf>
    <dxf>
      <alignment horizontal="general" vertical="center" textRotation="0" wrapText="1" indent="0" justifyLastLine="0" shrinkToFit="0" readingOrder="0"/>
      <border diagonalUp="0" diagonalDown="0">
        <left/>
        <right/>
        <top style="medium">
          <color indexed="64"/>
        </top>
        <bottom style="medium">
          <color indexed="64"/>
        </bottom>
        <vertical/>
        <horizontal style="medium">
          <color indexed="64"/>
        </horizontal>
      </border>
      <protection locked="0" hidden="0"/>
    </dxf>
    <dxf>
      <border>
        <top style="medium">
          <color indexed="64"/>
        </top>
      </border>
    </dxf>
    <dxf>
      <border diagonalUp="0" diagonalDown="0">
        <left style="medium">
          <color indexed="64"/>
        </left>
        <right style="medium">
          <color indexed="64"/>
        </right>
        <top style="medium">
          <color indexed="64"/>
        </top>
        <bottom style="medium">
          <color indexed="64"/>
        </bottom>
      </border>
    </dxf>
    <dxf>
      <alignment horizontal="general" vertical="center" textRotation="0" wrapText="1" indent="0" justifyLastLine="0" shrinkToFit="0" readingOrder="0"/>
      <protection locked="0" hidden="0"/>
    </dxf>
    <dxf>
      <border>
        <bottom style="medium">
          <color indexed="64"/>
        </bottom>
      </border>
    </dxf>
    <dxf>
      <font>
        <strike val="0"/>
        <outline val="0"/>
        <shadow val="0"/>
        <u val="none"/>
        <vertAlign val="baseline"/>
        <sz val="16"/>
        <color theme="1"/>
        <name val="Calibri"/>
        <scheme val="minor"/>
      </font>
      <alignment horizontal="general" vertical="center" textRotation="0" wrapText="1" indent="0" justifyLastLine="0" shrinkToFit="0" readingOrder="0"/>
      <border diagonalUp="0" diagonalDown="0">
        <left/>
        <right/>
        <top/>
        <bottom/>
        <vertical/>
        <horizontal/>
      </border>
      <protection locked="0" hidden="0"/>
    </dxf>
    <dxf>
      <alignment horizontal="general" vertical="center" textRotation="0" wrapText="1" indent="0" justifyLastLine="0" shrinkToFit="0" readingOrder="0"/>
      <border diagonalUp="0" diagonalDown="0">
        <left/>
        <right/>
        <top style="medium">
          <color indexed="64"/>
        </top>
        <bottom style="medium">
          <color indexed="64"/>
        </bottom>
        <vertical/>
        <horizontal style="medium">
          <color indexed="64"/>
        </horizontal>
      </border>
      <protection locked="1" hidden="0"/>
    </dxf>
    <dxf>
      <border>
        <top style="medium">
          <color indexed="64"/>
        </top>
      </border>
    </dxf>
    <dxf>
      <border diagonalUp="0" diagonalDown="0">
        <left style="medium">
          <color indexed="64"/>
        </left>
        <right style="medium">
          <color indexed="64"/>
        </right>
        <top style="medium">
          <color indexed="64"/>
        </top>
        <bottom style="medium">
          <color indexed="64"/>
        </bottom>
      </border>
    </dxf>
    <dxf>
      <alignment horizontal="general" vertical="center" textRotation="0" wrapText="1" indent="0" justifyLastLine="0" shrinkToFit="0" readingOrder="0"/>
      <protection locked="1" hidden="0"/>
    </dxf>
    <dxf>
      <border>
        <bottom style="medium">
          <color indexed="64"/>
        </bottom>
      </border>
    </dxf>
    <dxf>
      <font>
        <strike val="0"/>
        <outline val="0"/>
        <shadow val="0"/>
        <u val="none"/>
        <vertAlign val="baseline"/>
        <sz val="16"/>
        <color theme="1"/>
        <name val="Calibri"/>
        <scheme val="minor"/>
      </font>
      <alignment horizontal="general" vertical="center" textRotation="0" wrapText="1" indent="0" justifyLastLine="0" shrinkToFit="0" readingOrder="0"/>
      <border diagonalUp="0" diagonalDown="0">
        <left/>
        <right/>
        <top/>
        <bottom/>
        <vertical/>
        <horizontal/>
      </border>
      <protection locked="0" hidden="0"/>
    </dxf>
  </dxfs>
  <tableStyles count="0" defaultTableStyle="TableStyleMedium2" defaultPivotStyle="PivotStyleLight16"/>
  <colors>
    <mruColors>
      <color rgb="FFFF0066"/>
      <color rgb="FFFF9999"/>
      <color rgb="FFF6D6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1-3CAA-46D2-98B5-7450DBB730B3}"/>
              </c:ext>
            </c:extLst>
          </c:dPt>
          <c:dPt>
            <c:idx val="1"/>
            <c:bubble3D val="0"/>
            <c:spPr>
              <a:solidFill>
                <a:schemeClr val="accent2"/>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3-3CAA-46D2-98B5-7450DBB730B3}"/>
              </c:ext>
            </c:extLst>
          </c:dPt>
          <c:dPt>
            <c:idx val="2"/>
            <c:bubble3D val="0"/>
            <c:spPr>
              <a:solidFill>
                <a:schemeClr val="accent3"/>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5-3CAA-46D2-98B5-7450DBB730B3}"/>
              </c:ext>
            </c:extLst>
          </c:dPt>
          <c:dPt>
            <c:idx val="3"/>
            <c:bubble3D val="0"/>
            <c:spPr>
              <a:solidFill>
                <a:schemeClr val="accent4"/>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7-3CAA-46D2-98B5-7450DBB730B3}"/>
              </c:ext>
            </c:extLst>
          </c:dPt>
          <c:dPt>
            <c:idx val="4"/>
            <c:bubble3D val="0"/>
            <c:spPr>
              <a:solidFill>
                <a:schemeClr val="accent5"/>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9-3CAA-46D2-98B5-7450DBB730B3}"/>
              </c:ext>
            </c:extLst>
          </c:dPt>
          <c:dPt>
            <c:idx val="5"/>
            <c:bubble3D val="0"/>
            <c:spPr>
              <a:solidFill>
                <a:schemeClr val="accent6"/>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B-3CAA-46D2-98B5-7450DBB730B3}"/>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D-3CAA-46D2-98B5-7450DBB730B3}"/>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F-3CAA-46D2-98B5-7450DBB730B3}"/>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1-3CAA-46D2-98B5-7450DBB730B3}"/>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3-3CAA-46D2-98B5-7450DBB730B3}"/>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5-3CAA-46D2-98B5-7450DBB730B3}"/>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7-31DD-7645-959E-B870F1A65F72}"/>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9-31DD-7645-959E-B870F1A65F72}"/>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B-31DD-7645-959E-B870F1A65F72}"/>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D-31DD-7645-959E-B870F1A65F72}"/>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15:layout/>
              </c:ext>
            </c:extLst>
          </c:dLbls>
          <c:cat>
            <c:numRef>
              <c:f>'PROYECTO DE INVERSION'!$B$35:$B$49</c:f>
              <c:numCache>
                <c:formatCode>General</c:formatCode>
                <c:ptCount val="15"/>
              </c:numCache>
            </c:numRef>
          </c:cat>
          <c:val>
            <c:numRef>
              <c:f>'PROYECTO DE INVERSION'!$C$35:$C$49</c:f>
              <c:numCache>
                <c:formatCode>General</c:formatCode>
                <c:ptCount val="15"/>
              </c:numCache>
            </c:numRef>
          </c:val>
          <c:extLst xmlns:c16r2="http://schemas.microsoft.com/office/drawing/2015/06/chart">
            <c:ext xmlns:c16="http://schemas.microsoft.com/office/drawing/2014/chart" uri="{C3380CC4-5D6E-409C-BE32-E72D297353CC}">
              <c16:uniqueId val="{00000000-AE66-45AE-B1BC-46ADD1B90719}"/>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INDICE MODELO DE NEGOCIO'!A1"/><Relationship Id="rId2" Type="http://schemas.openxmlformats.org/officeDocument/2006/relationships/hyperlink" Target="#'INDICE PLAN FINANCIERO'!A1"/><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image" Target="../media/image3.svg"/><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hyperlink" Target="#'NIVEL 8'!A1"/><Relationship Id="rId13" Type="http://schemas.openxmlformats.org/officeDocument/2006/relationships/hyperlink" Target="#'NIVEL 3'!A1"/><Relationship Id="rId3" Type="http://schemas.openxmlformats.org/officeDocument/2006/relationships/image" Target="../media/image2.png"/><Relationship Id="rId7" Type="http://schemas.openxmlformats.org/officeDocument/2006/relationships/hyperlink" Target="#'NIVEL 7'!A1"/><Relationship Id="rId12" Type="http://schemas.openxmlformats.org/officeDocument/2006/relationships/hyperlink" Target="#'NIVEL 4'!A1"/><Relationship Id="rId2" Type="http://schemas.openxmlformats.org/officeDocument/2006/relationships/hyperlink" Target="#'NIVEL 1'!A1"/><Relationship Id="rId1" Type="http://schemas.openxmlformats.org/officeDocument/2006/relationships/image" Target="../media/image32.jpeg"/><Relationship Id="rId6" Type="http://schemas.openxmlformats.org/officeDocument/2006/relationships/hyperlink" Target="#'NIVEL 6'!A1"/><Relationship Id="rId11" Type="http://schemas.openxmlformats.org/officeDocument/2006/relationships/hyperlink" Target="#'MODELO DE NEGOCIO'!A1"/><Relationship Id="rId5" Type="http://schemas.openxmlformats.org/officeDocument/2006/relationships/hyperlink" Target="#'NIVEL 5'!A1"/><Relationship Id="rId15" Type="http://schemas.openxmlformats.org/officeDocument/2006/relationships/hyperlink" Target="#INDICE!A1"/><Relationship Id="rId10" Type="http://schemas.openxmlformats.org/officeDocument/2006/relationships/hyperlink" Target="#'NIVEL 10'!A1"/><Relationship Id="rId4" Type="http://schemas.openxmlformats.org/officeDocument/2006/relationships/image" Target="../media/image3.svg"/><Relationship Id="rId9" Type="http://schemas.openxmlformats.org/officeDocument/2006/relationships/hyperlink" Target="#'NIVEL 9'!A1"/><Relationship Id="rId14" Type="http://schemas.openxmlformats.org/officeDocument/2006/relationships/hyperlink" Target="#'NIVEL 2'!A1"/></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MAPA DE VIAJE'!A1"/><Relationship Id="rId1" Type="http://schemas.openxmlformats.org/officeDocument/2006/relationships/image" Target="../media/image33.jpeg"/><Relationship Id="rId6" Type="http://schemas.openxmlformats.org/officeDocument/2006/relationships/image" Target="../media/image34.png"/><Relationship Id="rId5" Type="http://schemas.openxmlformats.org/officeDocument/2006/relationships/image" Target="../media/image18.png"/><Relationship Id="rId4" Type="http://schemas.openxmlformats.org/officeDocument/2006/relationships/hyperlink" Target="#MAPA!A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11.png"/><Relationship Id="rId2" Type="http://schemas.openxmlformats.org/officeDocument/2006/relationships/hyperlink" Target="#'MAPA DE VIAJE'!A1"/><Relationship Id="rId1" Type="http://schemas.openxmlformats.org/officeDocument/2006/relationships/image" Target="../media/image35.png"/><Relationship Id="rId6" Type="http://schemas.openxmlformats.org/officeDocument/2006/relationships/image" Target="../media/image36.png"/><Relationship Id="rId5" Type="http://schemas.openxmlformats.org/officeDocument/2006/relationships/image" Target="../media/image12.png"/><Relationship Id="rId4" Type="http://schemas.openxmlformats.org/officeDocument/2006/relationships/hyperlink" Target="#MAPA!A1"/></Relationships>
</file>

<file path=xl/drawings/_rels/drawing13.xml.rels><?xml version="1.0" encoding="UTF-8" standalone="yes"?>
<Relationships xmlns="http://schemas.openxmlformats.org/package/2006/relationships"><Relationship Id="rId3" Type="http://schemas.openxmlformats.org/officeDocument/2006/relationships/hyperlink" Target="#MAPA!A1"/><Relationship Id="rId2" Type="http://schemas.openxmlformats.org/officeDocument/2006/relationships/image" Target="../media/image1.png"/><Relationship Id="rId1" Type="http://schemas.openxmlformats.org/officeDocument/2006/relationships/hyperlink" Target="#'MAPA DE VIAJE'!A1"/><Relationship Id="rId5" Type="http://schemas.openxmlformats.org/officeDocument/2006/relationships/image" Target="../media/image38.png"/><Relationship Id="rId4" Type="http://schemas.openxmlformats.org/officeDocument/2006/relationships/image" Target="../media/image37.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41.png"/><Relationship Id="rId7" Type="http://schemas.openxmlformats.org/officeDocument/2006/relationships/image" Target="../media/image17.png"/><Relationship Id="rId2" Type="http://schemas.openxmlformats.org/officeDocument/2006/relationships/image" Target="../media/image40.png"/><Relationship Id="rId1" Type="http://schemas.openxmlformats.org/officeDocument/2006/relationships/image" Target="../media/image39.jpeg"/><Relationship Id="rId6" Type="http://schemas.openxmlformats.org/officeDocument/2006/relationships/hyperlink" Target="#MAPA!A1"/><Relationship Id="rId5" Type="http://schemas.openxmlformats.org/officeDocument/2006/relationships/image" Target="../media/image42.png"/><Relationship Id="rId4" Type="http://schemas.openxmlformats.org/officeDocument/2006/relationships/hyperlink" Target="#'MAPA DE VIAJE'!A1"/></Relationships>
</file>

<file path=xl/drawings/_rels/drawing15.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47.png"/><Relationship Id="rId18" Type="http://schemas.openxmlformats.org/officeDocument/2006/relationships/image" Target="../media/image34.png"/><Relationship Id="rId3" Type="http://schemas.openxmlformats.org/officeDocument/2006/relationships/image" Target="../media/image3.svg"/><Relationship Id="rId7" Type="http://schemas.openxmlformats.org/officeDocument/2006/relationships/image" Target="../media/image47.svg"/><Relationship Id="rId12" Type="http://schemas.openxmlformats.org/officeDocument/2006/relationships/image" Target="../media/image1.png"/><Relationship Id="rId17" Type="http://schemas.openxmlformats.org/officeDocument/2006/relationships/image" Target="../media/image13.png"/><Relationship Id="rId2" Type="http://schemas.openxmlformats.org/officeDocument/2006/relationships/image" Target="../media/image2.png"/><Relationship Id="rId16" Type="http://schemas.openxmlformats.org/officeDocument/2006/relationships/image" Target="../media/image48.png"/><Relationship Id="rId1" Type="http://schemas.openxmlformats.org/officeDocument/2006/relationships/hyperlink" Target="#'Segmentos de Clientes'!A1"/><Relationship Id="rId6" Type="http://schemas.openxmlformats.org/officeDocument/2006/relationships/image" Target="../media/image44.png"/><Relationship Id="rId11" Type="http://schemas.openxmlformats.org/officeDocument/2006/relationships/image" Target="../media/image51.svg"/><Relationship Id="rId5" Type="http://schemas.openxmlformats.org/officeDocument/2006/relationships/image" Target="../media/image45.svg"/><Relationship Id="rId15" Type="http://schemas.openxmlformats.org/officeDocument/2006/relationships/image" Target="../media/image4.png"/><Relationship Id="rId10" Type="http://schemas.openxmlformats.org/officeDocument/2006/relationships/image" Target="../media/image46.png"/><Relationship Id="rId4" Type="http://schemas.openxmlformats.org/officeDocument/2006/relationships/image" Target="../media/image43.png"/><Relationship Id="rId9" Type="http://schemas.openxmlformats.org/officeDocument/2006/relationships/image" Target="../media/image49.svg"/><Relationship Id="rId14" Type="http://schemas.openxmlformats.org/officeDocument/2006/relationships/hyperlink" Target="#MAPA!A1"/></Relationships>
</file>

<file path=xl/drawings/_rels/drawing16.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MAPA!A1"/><Relationship Id="rId1" Type="http://schemas.openxmlformats.org/officeDocument/2006/relationships/image" Target="../media/image1.png"/><Relationship Id="rId4"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MAPA DE VIAJE'!A1"/><Relationship Id="rId7" Type="http://schemas.openxmlformats.org/officeDocument/2006/relationships/image" Target="../media/image12.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19.png"/><Relationship Id="rId5" Type="http://schemas.openxmlformats.org/officeDocument/2006/relationships/hyperlink" Target="#MAPA!A1"/><Relationship Id="rId4"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64.svg"/><Relationship Id="rId13" Type="http://schemas.openxmlformats.org/officeDocument/2006/relationships/image" Target="../media/image48.png"/><Relationship Id="rId3" Type="http://schemas.openxmlformats.org/officeDocument/2006/relationships/image" Target="../media/image54.png"/><Relationship Id="rId7" Type="http://schemas.openxmlformats.org/officeDocument/2006/relationships/image" Target="../media/image58.png"/><Relationship Id="rId12" Type="http://schemas.openxmlformats.org/officeDocument/2006/relationships/image" Target="../media/image4.png"/><Relationship Id="rId2" Type="http://schemas.openxmlformats.org/officeDocument/2006/relationships/image" Target="../media/image53.png"/><Relationship Id="rId1" Type="http://schemas.openxmlformats.org/officeDocument/2006/relationships/image" Target="../media/image52.png"/><Relationship Id="rId6" Type="http://schemas.openxmlformats.org/officeDocument/2006/relationships/image" Target="../media/image57.png"/><Relationship Id="rId11" Type="http://schemas.openxmlformats.org/officeDocument/2006/relationships/hyperlink" Target="#MAPA!A1"/><Relationship Id="rId5" Type="http://schemas.openxmlformats.org/officeDocument/2006/relationships/image" Target="../media/image56.png"/><Relationship Id="rId10" Type="http://schemas.openxmlformats.org/officeDocument/2006/relationships/image" Target="../media/image42.png"/><Relationship Id="rId4" Type="http://schemas.openxmlformats.org/officeDocument/2006/relationships/image" Target="../media/image55.png"/><Relationship Id="rId9" Type="http://schemas.openxmlformats.org/officeDocument/2006/relationships/hyperlink" Target="#'MAPA DE VIAJ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61.png"/><Relationship Id="rId7" Type="http://schemas.openxmlformats.org/officeDocument/2006/relationships/image" Target="../media/image62.png"/><Relationship Id="rId2" Type="http://schemas.openxmlformats.org/officeDocument/2006/relationships/image" Target="../media/image60.png"/><Relationship Id="rId1" Type="http://schemas.openxmlformats.org/officeDocument/2006/relationships/image" Target="../media/image59.png"/><Relationship Id="rId6" Type="http://schemas.openxmlformats.org/officeDocument/2006/relationships/hyperlink" Target="#MAPA!A1"/><Relationship Id="rId5" Type="http://schemas.openxmlformats.org/officeDocument/2006/relationships/image" Target="../media/image1.png"/><Relationship Id="rId4" Type="http://schemas.openxmlformats.org/officeDocument/2006/relationships/hyperlink" Target="#'MAPA DE VIAJE'!A1"/></Relationships>
</file>

<file path=xl/drawings/_rels/drawing2.xml.rels><?xml version="1.0" encoding="UTF-8" standalone="yes"?>
<Relationships xmlns="http://schemas.openxmlformats.org/package/2006/relationships"><Relationship Id="rId8" Type="http://schemas.openxmlformats.org/officeDocument/2006/relationships/image" Target="../media/image3.svg"/><Relationship Id="rId3" Type="http://schemas.openxmlformats.org/officeDocument/2006/relationships/hyperlink" Target="#'LOS COSTOS DE MI EMPRESA '!A1"/><Relationship Id="rId7" Type="http://schemas.openxmlformats.org/officeDocument/2006/relationships/image" Target="../media/image2.png"/><Relationship Id="rId2" Type="http://schemas.openxmlformats.org/officeDocument/2006/relationships/hyperlink" Target="#'PROYECTO DE INVERSION'!A1"/><Relationship Id="rId1" Type="http://schemas.openxmlformats.org/officeDocument/2006/relationships/image" Target="../media/image1.png"/><Relationship Id="rId6" Type="http://schemas.openxmlformats.org/officeDocument/2006/relationships/hyperlink" Target="#'ANALIS DE LOS COSTOS'!A1"/><Relationship Id="rId5" Type="http://schemas.openxmlformats.org/officeDocument/2006/relationships/hyperlink" Target="#COMERCIO!A1"/><Relationship Id="rId10" Type="http://schemas.openxmlformats.org/officeDocument/2006/relationships/image" Target="../media/image4.png"/><Relationship Id="rId4" Type="http://schemas.openxmlformats.org/officeDocument/2006/relationships/hyperlink" Target="#'INDUSTRIA Y SERVICIOS'!A1"/><Relationship Id="rId9" Type="http://schemas.openxmlformats.org/officeDocument/2006/relationships/hyperlink" Target="#INDICE!A1"/></Relationships>
</file>

<file path=xl/drawings/_rels/drawing20.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65.jpeg"/><Relationship Id="rId7" Type="http://schemas.openxmlformats.org/officeDocument/2006/relationships/hyperlink" Target="#MAPA!A1"/><Relationship Id="rId2" Type="http://schemas.openxmlformats.org/officeDocument/2006/relationships/image" Target="../media/image64.jpeg"/><Relationship Id="rId1" Type="http://schemas.openxmlformats.org/officeDocument/2006/relationships/image" Target="../media/image63.png"/><Relationship Id="rId6" Type="http://schemas.openxmlformats.org/officeDocument/2006/relationships/image" Target="../media/image1.png"/><Relationship Id="rId11" Type="http://schemas.openxmlformats.org/officeDocument/2006/relationships/image" Target="../media/image49.png"/><Relationship Id="rId5" Type="http://schemas.openxmlformats.org/officeDocument/2006/relationships/image" Target="../media/image67.jpeg"/><Relationship Id="rId10" Type="http://schemas.openxmlformats.org/officeDocument/2006/relationships/image" Target="../media/image36.png"/><Relationship Id="rId4" Type="http://schemas.openxmlformats.org/officeDocument/2006/relationships/image" Target="../media/image66.jpeg"/><Relationship Id="rId9"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hyperlink" Target="#'INDICE MODELO DE NEGOCIO'!A1"/><Relationship Id="rId2" Type="http://schemas.openxmlformats.org/officeDocument/2006/relationships/image" Target="../media/image1.png"/><Relationship Id="rId1" Type="http://schemas.openxmlformats.org/officeDocument/2006/relationships/image" Target="../media/image68.png"/><Relationship Id="rId5" Type="http://schemas.openxmlformats.org/officeDocument/2006/relationships/image" Target="../media/image49.png"/><Relationship Id="rId4" Type="http://schemas.openxmlformats.org/officeDocument/2006/relationships/hyperlink" Target="#MAPA!A1"/></Relationships>
</file>

<file path=xl/drawings/_rels/drawing22.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9.png"/><Relationship Id="rId2" Type="http://schemas.openxmlformats.org/officeDocument/2006/relationships/hyperlink" Target="#'INDICE MODELO DE NEGOCIO'!A1"/><Relationship Id="rId1" Type="http://schemas.openxmlformats.org/officeDocument/2006/relationships/image" Target="../media/image69.png"/><Relationship Id="rId6" Type="http://schemas.openxmlformats.org/officeDocument/2006/relationships/image" Target="../media/image70.png"/><Relationship Id="rId5" Type="http://schemas.openxmlformats.org/officeDocument/2006/relationships/image" Target="../media/image38.png"/><Relationship Id="rId4" Type="http://schemas.openxmlformats.org/officeDocument/2006/relationships/image" Target="../media/image37.png"/></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2.png"/><Relationship Id="rId3" Type="http://schemas.openxmlformats.org/officeDocument/2006/relationships/hyperlink" Target="#COMERCIO!A1"/><Relationship Id="rId7" Type="http://schemas.openxmlformats.org/officeDocument/2006/relationships/image" Target="../media/image7.jpeg"/><Relationship Id="rId12" Type="http://schemas.openxmlformats.org/officeDocument/2006/relationships/image" Target="../media/image11.png"/><Relationship Id="rId2" Type="http://schemas.openxmlformats.org/officeDocument/2006/relationships/hyperlink" Target="#'INDUSTRIA Y SERVICIOS'!A1"/><Relationship Id="rId1" Type="http://schemas.openxmlformats.org/officeDocument/2006/relationships/hyperlink" Target="#proyecciones!A1"/><Relationship Id="rId6" Type="http://schemas.openxmlformats.org/officeDocument/2006/relationships/image" Target="../media/image1.png"/><Relationship Id="rId11" Type="http://schemas.openxmlformats.org/officeDocument/2006/relationships/image" Target="../media/image10.png"/><Relationship Id="rId5" Type="http://schemas.openxmlformats.org/officeDocument/2006/relationships/image" Target="../media/image6.png"/><Relationship Id="rId10" Type="http://schemas.openxmlformats.org/officeDocument/2006/relationships/image" Target="../media/image9.png"/><Relationship Id="rId4" Type="http://schemas.openxmlformats.org/officeDocument/2006/relationships/image" Target="../media/image5.png"/><Relationship Id="rId9" Type="http://schemas.openxmlformats.org/officeDocument/2006/relationships/hyperlink" Target="#'INDICE PLAN FINANCIERO'!A1"/><Relationship Id="rId1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hyperlink" Target="#'LOS COSTOS DE MI EMPRESA'!A98"/><Relationship Id="rId7" Type="http://schemas.openxmlformats.org/officeDocument/2006/relationships/image" Target="../media/image15.png"/><Relationship Id="rId2" Type="http://schemas.openxmlformats.org/officeDocument/2006/relationships/image" Target="../media/image1.png"/><Relationship Id="rId1" Type="http://schemas.openxmlformats.org/officeDocument/2006/relationships/hyperlink" Target="#proyecciones!A1"/><Relationship Id="rId6" Type="http://schemas.openxmlformats.org/officeDocument/2006/relationships/image" Target="../media/image14.png"/><Relationship Id="rId5" Type="http://schemas.openxmlformats.org/officeDocument/2006/relationships/hyperlink" Target="#'ANALIS DE LOS COSTOS'!A1"/><Relationship Id="rId4" Type="http://schemas.openxmlformats.org/officeDocument/2006/relationships/hyperlink" Target="#'INDICE PLAN FINANCIERO'!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 PLAN FINANCIERO'!A1"/><Relationship Id="rId1" Type="http://schemas.openxmlformats.org/officeDocument/2006/relationships/hyperlink" Target="#proyecciones!A1"/><Relationship Id="rId6" Type="http://schemas.openxmlformats.org/officeDocument/2006/relationships/image" Target="../media/image4.png"/><Relationship Id="rId5" Type="http://schemas.openxmlformats.org/officeDocument/2006/relationships/hyperlink" Target="#'INDUSTRIA Y SERVICIOS'!A374"/><Relationship Id="rId4" Type="http://schemas.openxmlformats.org/officeDocument/2006/relationships/hyperlink" Target="#'ANALIS DE LOS COSTOS'!A1"/></Relationships>
</file>

<file path=xl/drawings/_rels/drawing6.xml.rels><?xml version="1.0" encoding="UTF-8" standalone="yes"?>
<Relationships xmlns="http://schemas.openxmlformats.org/package/2006/relationships"><Relationship Id="rId3" Type="http://schemas.openxmlformats.org/officeDocument/2006/relationships/hyperlink" Target="#'INDICE PLAN FINANCIERO'!A1"/><Relationship Id="rId2" Type="http://schemas.openxmlformats.org/officeDocument/2006/relationships/image" Target="../media/image1.png"/><Relationship Id="rId1" Type="http://schemas.openxmlformats.org/officeDocument/2006/relationships/hyperlink" Target="#proyecciones!A1"/><Relationship Id="rId5" Type="http://schemas.openxmlformats.org/officeDocument/2006/relationships/image" Target="../media/image16.png"/><Relationship Id="rId4" Type="http://schemas.openxmlformats.org/officeDocument/2006/relationships/hyperlink" Target="#'PROYECTO DE INVERSION'!A1"/></Relationships>
</file>

<file path=xl/drawings/_rels/drawing7.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INDICE PLAN FINANCIERO'!A1"/><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0.png"/><Relationship Id="rId9" Type="http://schemas.openxmlformats.org/officeDocument/2006/relationships/image" Target="../media/image19.png"/></Relationships>
</file>

<file path=xl/drawings/_rels/drawing8.xml.rels><?xml version="1.0" encoding="UTF-8" standalone="yes"?>
<Relationships xmlns="http://schemas.openxmlformats.org/package/2006/relationships"><Relationship Id="rId8" Type="http://schemas.openxmlformats.org/officeDocument/2006/relationships/hyperlink" Target="#INDICE!A1"/><Relationship Id="rId3" Type="http://schemas.openxmlformats.org/officeDocument/2006/relationships/hyperlink" Target="#MAPA!A1"/><Relationship Id="rId7" Type="http://schemas.openxmlformats.org/officeDocument/2006/relationships/image" Target="../media/image3.svg"/><Relationship Id="rId2" Type="http://schemas.openxmlformats.org/officeDocument/2006/relationships/hyperlink" Target="#'MODELO DE NEGOCIO'!A1"/><Relationship Id="rId1" Type="http://schemas.openxmlformats.org/officeDocument/2006/relationships/image" Target="../media/image1.png"/><Relationship Id="rId6" Type="http://schemas.openxmlformats.org/officeDocument/2006/relationships/image" Target="../media/image2.png"/><Relationship Id="rId5" Type="http://schemas.openxmlformats.org/officeDocument/2006/relationships/hyperlink" Target="#'RESUMEN EJECUTIVO'!A1"/><Relationship Id="rId4" Type="http://schemas.openxmlformats.org/officeDocument/2006/relationships/hyperlink" Target="#'BANCO DE IA'!A1"/><Relationship Id="rId9" Type="http://schemas.openxmlformats.org/officeDocument/2006/relationships/image" Target="../media/image20.png"/></Relationships>
</file>

<file path=xl/drawings/_rels/drawing9.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sv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2.png"/><Relationship Id="rId2" Type="http://schemas.openxmlformats.org/officeDocument/2006/relationships/image" Target="../media/image22.png"/><Relationship Id="rId16" Type="http://schemas.openxmlformats.org/officeDocument/2006/relationships/hyperlink" Target="#'INDICE MODELO DE NEGOCIO'!A1"/><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jpeg"/><Relationship Id="rId5" Type="http://schemas.openxmlformats.org/officeDocument/2006/relationships/image" Target="../media/image25.png"/><Relationship Id="rId15" Type="http://schemas.openxmlformats.org/officeDocument/2006/relationships/image" Target="../media/image1.png"/><Relationship Id="rId10" Type="http://schemas.openxmlformats.org/officeDocument/2006/relationships/image" Target="../media/image30.png"/><Relationship Id="rId4" Type="http://schemas.openxmlformats.org/officeDocument/2006/relationships/image" Target="../media/image24.jpeg"/><Relationship Id="rId9" Type="http://schemas.openxmlformats.org/officeDocument/2006/relationships/image" Target="../media/image29.png"/><Relationship Id="rId14" Type="http://schemas.openxmlformats.org/officeDocument/2006/relationships/hyperlink" Target="#'MAPA DE VIAJE'!A1"/></Relationships>
</file>

<file path=xl/drawings/drawing1.xml><?xml version="1.0" encoding="utf-8"?>
<xdr:wsDr xmlns:xdr="http://schemas.openxmlformats.org/drawingml/2006/spreadsheetDrawing" xmlns:a="http://schemas.openxmlformats.org/drawingml/2006/main">
  <xdr:twoCellAnchor>
    <xdr:from>
      <xdr:col>1</xdr:col>
      <xdr:colOff>98779</xdr:colOff>
      <xdr:row>0</xdr:row>
      <xdr:rowOff>28222</xdr:rowOff>
    </xdr:from>
    <xdr:to>
      <xdr:col>6</xdr:col>
      <xdr:colOff>2102556</xdr:colOff>
      <xdr:row>14</xdr:row>
      <xdr:rowOff>183445</xdr:rowOff>
    </xdr:to>
    <xdr:sp macro="" textlink="">
      <xdr:nvSpPr>
        <xdr:cNvPr id="2" name="Bocadillo nube: nube 1">
          <a:extLst>
            <a:ext uri="{FF2B5EF4-FFF2-40B4-BE49-F238E27FC236}">
              <a16:creationId xmlns:a16="http://schemas.microsoft.com/office/drawing/2014/main" xmlns="" id="{D6BBEB35-013B-4212-8832-CF884A476025}"/>
            </a:ext>
          </a:extLst>
        </xdr:cNvPr>
        <xdr:cNvSpPr/>
      </xdr:nvSpPr>
      <xdr:spPr>
        <a:xfrm>
          <a:off x="324557" y="28222"/>
          <a:ext cx="8353777" cy="3556001"/>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a:solidFill>
                <a:schemeClr val="lt1"/>
              </a:solidFill>
              <a:effectLst/>
              <a:latin typeface="+mn-lt"/>
              <a:ea typeface="+mn-ea"/>
              <a:cs typeface="+mn-cs"/>
            </a:rPr>
            <a:t>¡</a:t>
          </a:r>
          <a:r>
            <a:rPr lang="es-CO" sz="1400" b="1" i="0" u="none" strike="noStrike">
              <a:solidFill>
                <a:schemeClr val="lt1"/>
              </a:solidFill>
              <a:effectLst/>
              <a:latin typeface="+mn-lt"/>
              <a:ea typeface="+mn-ea"/>
              <a:cs typeface="+mn-cs"/>
            </a:rPr>
            <a:t>Hola! Soy Próspera, al igual que tú, una emprendedora comprometida con hacer crecer mi negocio. Actualmente, me encuentro en un momento clave y quiero invitarte a que me acompañes en la construcción de mi modelo de negocio y mi plan de inversión.</a:t>
          </a:r>
        </a:p>
        <a:p>
          <a:pPr algn="ctr"/>
          <a:r>
            <a:rPr lang="es-CO" sz="1400" b="1" i="0" u="none" strike="noStrike">
              <a:solidFill>
                <a:schemeClr val="lt1"/>
              </a:solidFill>
              <a:effectLst/>
              <a:latin typeface="+mn-lt"/>
              <a:ea typeface="+mn-ea"/>
              <a:cs typeface="+mn-cs"/>
            </a:rPr>
            <a:t>Estas dos herramientas son fundamentales para analizar, planificar y tomar decisiones informadas que permitan viabilizar mi idea de negocio o posicionar mi empresa de manera consciente y estratégica. Juntas podemos explorar diferentes enfoques, identificar oportunidades y diseñar una hoja de ruta clara para alcanzar nuestros objetivos.</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sz="1600" b="1"/>
        </a:p>
      </xdr:txBody>
    </xdr:sp>
    <xdr:clientData/>
  </xdr:twoCellAnchor>
  <xdr:twoCellAnchor editAs="oneCell">
    <xdr:from>
      <xdr:col>7</xdr:col>
      <xdr:colOff>4013201</xdr:colOff>
      <xdr:row>2</xdr:row>
      <xdr:rowOff>12700</xdr:rowOff>
    </xdr:from>
    <xdr:to>
      <xdr:col>9</xdr:col>
      <xdr:colOff>4083</xdr:colOff>
      <xdr:row>8</xdr:row>
      <xdr:rowOff>118836</xdr:rowOff>
    </xdr:to>
    <xdr:pic>
      <xdr:nvPicPr>
        <xdr:cNvPr id="9" name="Google Shape;306;p11" descr="Texto&#10;&#10;Descripción generada automáticamente">
          <a:extLst>
            <a:ext uri="{FF2B5EF4-FFF2-40B4-BE49-F238E27FC236}">
              <a16:creationId xmlns:a16="http://schemas.microsoft.com/office/drawing/2014/main" xmlns="" id="{7D3CB7F2-BFB5-413D-B928-D6B8EF8A9B32}"/>
            </a:ext>
          </a:extLst>
        </xdr:cNvPr>
        <xdr:cNvPicPr preferRelativeResize="0"/>
      </xdr:nvPicPr>
      <xdr:blipFill rotWithShape="1">
        <a:blip xmlns:r="http://schemas.openxmlformats.org/officeDocument/2006/relationships" r:embed="rId1">
          <a:alphaModFix/>
        </a:blip>
        <a:srcRect/>
        <a:stretch/>
      </xdr:blipFill>
      <xdr:spPr>
        <a:xfrm>
          <a:off x="13233401" y="393700"/>
          <a:ext cx="3798207" cy="1249136"/>
        </a:xfrm>
        <a:prstGeom prst="rect">
          <a:avLst/>
        </a:prstGeom>
        <a:noFill/>
        <a:ln>
          <a:noFill/>
        </a:ln>
      </xdr:spPr>
    </xdr:pic>
    <xdr:clientData/>
  </xdr:twoCellAnchor>
  <xdr:twoCellAnchor>
    <xdr:from>
      <xdr:col>8</xdr:col>
      <xdr:colOff>312963</xdr:colOff>
      <xdr:row>15</xdr:row>
      <xdr:rowOff>27214</xdr:rowOff>
    </xdr:from>
    <xdr:to>
      <xdr:col>8</xdr:col>
      <xdr:colOff>3088821</xdr:colOff>
      <xdr:row>18</xdr:row>
      <xdr:rowOff>163285</xdr:rowOff>
    </xdr:to>
    <xdr:sp macro="" textlink="">
      <xdr:nvSpPr>
        <xdr:cNvPr id="10" name="Rectángulo: biselado 9">
          <a:hlinkClick xmlns:r="http://schemas.openxmlformats.org/officeDocument/2006/relationships" r:id="rId2"/>
          <a:extLst>
            <a:ext uri="{FF2B5EF4-FFF2-40B4-BE49-F238E27FC236}">
              <a16:creationId xmlns:a16="http://schemas.microsoft.com/office/drawing/2014/main" xmlns="" id="{21D2A5E1-EE93-40F9-AA60-5499F0FBC2C4}"/>
            </a:ext>
          </a:extLst>
        </xdr:cNvPr>
        <xdr:cNvSpPr/>
      </xdr:nvSpPr>
      <xdr:spPr>
        <a:xfrm>
          <a:off x="11933463" y="3551464"/>
          <a:ext cx="2775858" cy="70757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t>Plan</a:t>
          </a:r>
          <a:r>
            <a:rPr lang="es-CO" sz="1800" b="1" baseline="0"/>
            <a:t> de Inversion</a:t>
          </a:r>
          <a:endParaRPr lang="es-CO" sz="1800" b="1"/>
        </a:p>
      </xdr:txBody>
    </xdr:sp>
    <xdr:clientData/>
  </xdr:twoCellAnchor>
  <xdr:twoCellAnchor>
    <xdr:from>
      <xdr:col>6</xdr:col>
      <xdr:colOff>1363436</xdr:colOff>
      <xdr:row>15</xdr:row>
      <xdr:rowOff>2720</xdr:rowOff>
    </xdr:from>
    <xdr:to>
      <xdr:col>7</xdr:col>
      <xdr:colOff>1826079</xdr:colOff>
      <xdr:row>18</xdr:row>
      <xdr:rowOff>138791</xdr:rowOff>
    </xdr:to>
    <xdr:sp macro="" textlink="">
      <xdr:nvSpPr>
        <xdr:cNvPr id="11" name="Rectángulo: biselado 10">
          <a:hlinkClick xmlns:r="http://schemas.openxmlformats.org/officeDocument/2006/relationships" r:id="rId3"/>
          <a:extLst>
            <a:ext uri="{FF2B5EF4-FFF2-40B4-BE49-F238E27FC236}">
              <a16:creationId xmlns:a16="http://schemas.microsoft.com/office/drawing/2014/main" xmlns="" id="{9AC8659D-0ACD-45A8-A5CF-C2AF642B321A}"/>
            </a:ext>
          </a:extLst>
        </xdr:cNvPr>
        <xdr:cNvSpPr/>
      </xdr:nvSpPr>
      <xdr:spPr>
        <a:xfrm>
          <a:off x="7119257" y="3526970"/>
          <a:ext cx="2775858" cy="70757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t>Modelo de Negocio</a:t>
          </a:r>
        </a:p>
      </xdr:txBody>
    </xdr:sp>
    <xdr:clientData/>
  </xdr:twoCellAnchor>
  <xdr:twoCellAnchor editAs="oneCell">
    <xdr:from>
      <xdr:col>6</xdr:col>
      <xdr:colOff>340178</xdr:colOff>
      <xdr:row>15</xdr:row>
      <xdr:rowOff>54429</xdr:rowOff>
    </xdr:from>
    <xdr:to>
      <xdr:col>6</xdr:col>
      <xdr:colOff>930728</xdr:colOff>
      <xdr:row>18</xdr:row>
      <xdr:rowOff>25853</xdr:rowOff>
    </xdr:to>
    <xdr:pic>
      <xdr:nvPicPr>
        <xdr:cNvPr id="17" name="Gráfico 8">
          <a:extLst>
            <a:ext uri="{FF2B5EF4-FFF2-40B4-BE49-F238E27FC236}">
              <a16:creationId xmlns:a16="http://schemas.microsoft.com/office/drawing/2014/main" xmlns="" id="{14C8AA2F-7A6F-41DA-9B97-F99C08DA0A3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a:off x="6095999" y="3578679"/>
          <a:ext cx="590550" cy="542924"/>
        </a:xfrm>
        <a:prstGeom prst="rect">
          <a:avLst/>
        </a:prstGeom>
      </xdr:spPr>
    </xdr:pic>
    <xdr:clientData/>
  </xdr:twoCellAnchor>
  <xdr:oneCellAnchor>
    <xdr:from>
      <xdr:col>6</xdr:col>
      <xdr:colOff>421822</xdr:colOff>
      <xdr:row>15</xdr:row>
      <xdr:rowOff>27214</xdr:rowOff>
    </xdr:from>
    <xdr:ext cx="392672" cy="593304"/>
    <xdr:sp macro="" textlink="">
      <xdr:nvSpPr>
        <xdr:cNvPr id="18" name="CuadroTexto 17">
          <a:extLst>
            <a:ext uri="{FF2B5EF4-FFF2-40B4-BE49-F238E27FC236}">
              <a16:creationId xmlns:a16="http://schemas.microsoft.com/office/drawing/2014/main" xmlns="" id="{107D0B11-8B55-4D47-B143-2144579C0E4F}"/>
            </a:ext>
          </a:extLst>
        </xdr:cNvPr>
        <xdr:cNvSpPr txBox="1"/>
      </xdr:nvSpPr>
      <xdr:spPr>
        <a:xfrm>
          <a:off x="6177643" y="3551464"/>
          <a:ext cx="392672"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3200" b="1">
              <a:solidFill>
                <a:srgbClr val="002060"/>
              </a:solidFill>
            </a:rPr>
            <a:t>1</a:t>
          </a:r>
        </a:p>
      </xdr:txBody>
    </xdr:sp>
    <xdr:clientData/>
  </xdr:oneCellAnchor>
  <xdr:twoCellAnchor editAs="oneCell">
    <xdr:from>
      <xdr:col>7</xdr:col>
      <xdr:colOff>2778577</xdr:colOff>
      <xdr:row>15</xdr:row>
      <xdr:rowOff>97972</xdr:rowOff>
    </xdr:from>
    <xdr:to>
      <xdr:col>7</xdr:col>
      <xdr:colOff>3369127</xdr:colOff>
      <xdr:row>18</xdr:row>
      <xdr:rowOff>69396</xdr:rowOff>
    </xdr:to>
    <xdr:pic>
      <xdr:nvPicPr>
        <xdr:cNvPr id="19" name="Gráfico 8">
          <a:extLst>
            <a:ext uri="{FF2B5EF4-FFF2-40B4-BE49-F238E27FC236}">
              <a16:creationId xmlns:a16="http://schemas.microsoft.com/office/drawing/2014/main" xmlns="" id="{912F3232-089A-49B8-84F6-9F9D4C08C1F6}"/>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a:off x="10847613" y="3622222"/>
          <a:ext cx="590550" cy="542924"/>
        </a:xfrm>
        <a:prstGeom prst="rect">
          <a:avLst/>
        </a:prstGeom>
      </xdr:spPr>
    </xdr:pic>
    <xdr:clientData/>
  </xdr:twoCellAnchor>
  <xdr:oneCellAnchor>
    <xdr:from>
      <xdr:col>7</xdr:col>
      <xdr:colOff>2887436</xdr:colOff>
      <xdr:row>15</xdr:row>
      <xdr:rowOff>70757</xdr:rowOff>
    </xdr:from>
    <xdr:ext cx="392672" cy="593304"/>
    <xdr:sp macro="" textlink="">
      <xdr:nvSpPr>
        <xdr:cNvPr id="20" name="CuadroTexto 19">
          <a:extLst>
            <a:ext uri="{FF2B5EF4-FFF2-40B4-BE49-F238E27FC236}">
              <a16:creationId xmlns:a16="http://schemas.microsoft.com/office/drawing/2014/main" xmlns="" id="{93FED213-0600-42CC-94FC-BE3AAB7FAD67}"/>
            </a:ext>
          </a:extLst>
        </xdr:cNvPr>
        <xdr:cNvSpPr txBox="1"/>
      </xdr:nvSpPr>
      <xdr:spPr>
        <a:xfrm>
          <a:off x="10956472" y="3595007"/>
          <a:ext cx="392672"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3200" b="1">
              <a:solidFill>
                <a:srgbClr val="002060"/>
              </a:solidFill>
            </a:rPr>
            <a:t>2</a:t>
          </a:r>
        </a:p>
      </xdr:txBody>
    </xdr:sp>
    <xdr:clientData/>
  </xdr:oneCellAnchor>
  <xdr:twoCellAnchor>
    <xdr:from>
      <xdr:col>9</xdr:col>
      <xdr:colOff>816429</xdr:colOff>
      <xdr:row>1</xdr:row>
      <xdr:rowOff>108857</xdr:rowOff>
    </xdr:from>
    <xdr:to>
      <xdr:col>9</xdr:col>
      <xdr:colOff>2653393</xdr:colOff>
      <xdr:row>11</xdr:row>
      <xdr:rowOff>13607</xdr:rowOff>
    </xdr:to>
    <xdr:sp macro="" textlink="">
      <xdr:nvSpPr>
        <xdr:cNvPr id="21" name="CuadroTexto 20">
          <a:extLst>
            <a:ext uri="{FF2B5EF4-FFF2-40B4-BE49-F238E27FC236}">
              <a16:creationId xmlns:a16="http://schemas.microsoft.com/office/drawing/2014/main" xmlns="" id="{18963C91-1DCB-43DC-AF87-97FB821922C0}"/>
            </a:ext>
          </a:extLst>
        </xdr:cNvPr>
        <xdr:cNvSpPr txBox="1"/>
      </xdr:nvSpPr>
      <xdr:spPr>
        <a:xfrm>
          <a:off x="15784286" y="299357"/>
          <a:ext cx="1836964"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600" b="1"/>
            <a:t>LOGO DE LA EMPRESA</a:t>
          </a:r>
        </a:p>
      </xdr:txBody>
    </xdr:sp>
    <xdr:clientData/>
  </xdr:twoCellAnchor>
  <xdr:twoCellAnchor editAs="oneCell">
    <xdr:from>
      <xdr:col>1</xdr:col>
      <xdr:colOff>465666</xdr:colOff>
      <xdr:row>13</xdr:row>
      <xdr:rowOff>239889</xdr:rowOff>
    </xdr:from>
    <xdr:to>
      <xdr:col>3</xdr:col>
      <xdr:colOff>1340556</xdr:colOff>
      <xdr:row>21</xdr:row>
      <xdr:rowOff>98779</xdr:rowOff>
    </xdr:to>
    <xdr:pic>
      <xdr:nvPicPr>
        <xdr:cNvPr id="3" name="Imagen 2">
          <a:extLst>
            <a:ext uri="{FF2B5EF4-FFF2-40B4-BE49-F238E27FC236}">
              <a16:creationId xmlns:a16="http://schemas.microsoft.com/office/drawing/2014/main" xmlns="" id="{29B3F6A5-8166-7439-0BFC-C155D7B17C69}"/>
            </a:ext>
          </a:extLst>
        </xdr:cNvPr>
        <xdr:cNvPicPr>
          <a:picLocks noChangeAspect="1"/>
        </xdr:cNvPicPr>
      </xdr:nvPicPr>
      <xdr:blipFill>
        <a:blip xmlns:r="http://schemas.openxmlformats.org/officeDocument/2006/relationships" r:embed="rId6"/>
        <a:stretch>
          <a:fillRect/>
        </a:stretch>
      </xdr:blipFill>
      <xdr:spPr>
        <a:xfrm>
          <a:off x="691444" y="3316111"/>
          <a:ext cx="3570112" cy="35701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95250</xdr:rowOff>
    </xdr:from>
    <xdr:to>
      <xdr:col>20</xdr:col>
      <xdr:colOff>716643</xdr:colOff>
      <xdr:row>79</xdr:row>
      <xdr:rowOff>64407</xdr:rowOff>
    </xdr:to>
    <xdr:pic>
      <xdr:nvPicPr>
        <xdr:cNvPr id="2" name="Imagen 1" descr="Mapa Del Bosque O Bosque Y Montaña Que Camina El Turismo Ilustración del  Vector - Ilustración de camino, final: 137165551">
          <a:extLst>
            <a:ext uri="{FF2B5EF4-FFF2-40B4-BE49-F238E27FC236}">
              <a16:creationId xmlns:a16="http://schemas.microsoft.com/office/drawing/2014/main" xmlns="" id="{FFBD6CAE-A2A4-434B-B952-6676AC7D2DD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799"/>
        <a:stretch/>
      </xdr:blipFill>
      <xdr:spPr bwMode="auto">
        <a:xfrm>
          <a:off x="762000" y="666750"/>
          <a:ext cx="15194643" cy="14447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222731</xdr:colOff>
      <xdr:row>21</xdr:row>
      <xdr:rowOff>149034</xdr:rowOff>
    </xdr:from>
    <xdr:to>
      <xdr:col>4</xdr:col>
      <xdr:colOff>3656</xdr:colOff>
      <xdr:row>24</xdr:row>
      <xdr:rowOff>120459</xdr:rowOff>
    </xdr:to>
    <xdr:pic>
      <xdr:nvPicPr>
        <xdr:cNvPr id="3" name="Gráfico 8">
          <a:hlinkClick xmlns:r="http://schemas.openxmlformats.org/officeDocument/2006/relationships" r:id="rId2"/>
          <a:extLst>
            <a:ext uri="{FF2B5EF4-FFF2-40B4-BE49-F238E27FC236}">
              <a16:creationId xmlns:a16="http://schemas.microsoft.com/office/drawing/2014/main" xmlns="" id="{4BED374B-A16A-49D8-93C6-BF7576663CE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2508731" y="4149534"/>
          <a:ext cx="542925" cy="542925"/>
        </a:xfrm>
        <a:prstGeom prst="rect">
          <a:avLst/>
        </a:prstGeom>
      </xdr:spPr>
    </xdr:pic>
    <xdr:clientData/>
  </xdr:twoCellAnchor>
  <xdr:twoCellAnchor editAs="oneCell">
    <xdr:from>
      <xdr:col>11</xdr:col>
      <xdr:colOff>503382</xdr:colOff>
      <xdr:row>28</xdr:row>
      <xdr:rowOff>155576</xdr:rowOff>
    </xdr:from>
    <xdr:to>
      <xdr:col>12</xdr:col>
      <xdr:colOff>284307</xdr:colOff>
      <xdr:row>31</xdr:row>
      <xdr:rowOff>127002</xdr:rowOff>
    </xdr:to>
    <xdr:pic>
      <xdr:nvPicPr>
        <xdr:cNvPr id="4" name="Gráfico 8">
          <a:hlinkClick xmlns:r="http://schemas.openxmlformats.org/officeDocument/2006/relationships" r:id="rId5"/>
          <a:extLst>
            <a:ext uri="{FF2B5EF4-FFF2-40B4-BE49-F238E27FC236}">
              <a16:creationId xmlns:a16="http://schemas.microsoft.com/office/drawing/2014/main" xmlns="" id="{B32A7C95-79F0-4FE6-BFDA-B3A98A4F646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8885382" y="5489576"/>
          <a:ext cx="542925" cy="542926"/>
        </a:xfrm>
        <a:prstGeom prst="rect">
          <a:avLst/>
        </a:prstGeom>
      </xdr:spPr>
    </xdr:pic>
    <xdr:clientData/>
  </xdr:twoCellAnchor>
  <xdr:twoCellAnchor editAs="oneCell">
    <xdr:from>
      <xdr:col>9</xdr:col>
      <xdr:colOff>516756</xdr:colOff>
      <xdr:row>39</xdr:row>
      <xdr:rowOff>78991</xdr:rowOff>
    </xdr:from>
    <xdr:to>
      <xdr:col>10</xdr:col>
      <xdr:colOff>297681</xdr:colOff>
      <xdr:row>42</xdr:row>
      <xdr:rowOff>50416</xdr:rowOff>
    </xdr:to>
    <xdr:pic>
      <xdr:nvPicPr>
        <xdr:cNvPr id="5" name="Gráfico 8">
          <a:hlinkClick xmlns:r="http://schemas.openxmlformats.org/officeDocument/2006/relationships" r:id="rId6"/>
          <a:extLst>
            <a:ext uri="{FF2B5EF4-FFF2-40B4-BE49-F238E27FC236}">
              <a16:creationId xmlns:a16="http://schemas.microsoft.com/office/drawing/2014/main" xmlns="" id="{474A5879-41F9-4C78-B758-C90DA58260F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7374756" y="7508491"/>
          <a:ext cx="542925" cy="542925"/>
        </a:xfrm>
        <a:prstGeom prst="rect">
          <a:avLst/>
        </a:prstGeom>
      </xdr:spPr>
    </xdr:pic>
    <xdr:clientData/>
  </xdr:twoCellAnchor>
  <xdr:twoCellAnchor editAs="oneCell">
    <xdr:from>
      <xdr:col>15</xdr:col>
      <xdr:colOff>416214</xdr:colOff>
      <xdr:row>38</xdr:row>
      <xdr:rowOff>28191</xdr:rowOff>
    </xdr:from>
    <xdr:to>
      <xdr:col>16</xdr:col>
      <xdr:colOff>197139</xdr:colOff>
      <xdr:row>41</xdr:row>
      <xdr:rowOff>1335</xdr:rowOff>
    </xdr:to>
    <xdr:pic>
      <xdr:nvPicPr>
        <xdr:cNvPr id="6" name="Gráfico 8">
          <a:hlinkClick xmlns:r="http://schemas.openxmlformats.org/officeDocument/2006/relationships" r:id="rId7"/>
          <a:extLst>
            <a:ext uri="{FF2B5EF4-FFF2-40B4-BE49-F238E27FC236}">
              <a16:creationId xmlns:a16="http://schemas.microsoft.com/office/drawing/2014/main" xmlns="" id="{78540FCE-FD83-4747-A8C3-A0006D4CF15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11846214" y="7267191"/>
          <a:ext cx="542925" cy="544644"/>
        </a:xfrm>
        <a:prstGeom prst="rect">
          <a:avLst/>
        </a:prstGeom>
      </xdr:spPr>
    </xdr:pic>
    <xdr:clientData/>
  </xdr:twoCellAnchor>
  <xdr:twoCellAnchor editAs="oneCell">
    <xdr:from>
      <xdr:col>19</xdr:col>
      <xdr:colOff>134120</xdr:colOff>
      <xdr:row>55</xdr:row>
      <xdr:rowOff>164909</xdr:rowOff>
    </xdr:from>
    <xdr:to>
      <xdr:col>19</xdr:col>
      <xdr:colOff>684742</xdr:colOff>
      <xdr:row>58</xdr:row>
      <xdr:rowOff>136334</xdr:rowOff>
    </xdr:to>
    <xdr:pic>
      <xdr:nvPicPr>
        <xdr:cNvPr id="7" name="Gráfico 8">
          <a:hlinkClick xmlns:r="http://schemas.openxmlformats.org/officeDocument/2006/relationships" r:id="rId8"/>
          <a:extLst>
            <a:ext uri="{FF2B5EF4-FFF2-40B4-BE49-F238E27FC236}">
              <a16:creationId xmlns:a16="http://schemas.microsoft.com/office/drawing/2014/main" xmlns="" id="{13D51388-3A96-4C9A-AB50-964DB39E1D5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14612120" y="10642409"/>
          <a:ext cx="550622" cy="542925"/>
        </a:xfrm>
        <a:prstGeom prst="rect">
          <a:avLst/>
        </a:prstGeom>
      </xdr:spPr>
    </xdr:pic>
    <xdr:clientData/>
  </xdr:twoCellAnchor>
  <xdr:twoCellAnchor editAs="oneCell">
    <xdr:from>
      <xdr:col>11</xdr:col>
      <xdr:colOff>541526</xdr:colOff>
      <xdr:row>60</xdr:row>
      <xdr:rowOff>82497</xdr:rowOff>
    </xdr:from>
    <xdr:to>
      <xdr:col>12</xdr:col>
      <xdr:colOff>322451</xdr:colOff>
      <xdr:row>63</xdr:row>
      <xdr:rowOff>52000</xdr:rowOff>
    </xdr:to>
    <xdr:pic>
      <xdr:nvPicPr>
        <xdr:cNvPr id="8" name="Gráfico 8">
          <a:hlinkClick xmlns:r="http://schemas.openxmlformats.org/officeDocument/2006/relationships" r:id="rId9"/>
          <a:extLst>
            <a:ext uri="{FF2B5EF4-FFF2-40B4-BE49-F238E27FC236}">
              <a16:creationId xmlns:a16="http://schemas.microsoft.com/office/drawing/2014/main" xmlns="" id="{B675014F-C0E3-4D8C-8814-1531AE78339D}"/>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8923526" y="11512497"/>
          <a:ext cx="542925" cy="541003"/>
        </a:xfrm>
        <a:prstGeom prst="rect">
          <a:avLst/>
        </a:prstGeom>
      </xdr:spPr>
    </xdr:pic>
    <xdr:clientData/>
  </xdr:twoCellAnchor>
  <xdr:twoCellAnchor editAs="oneCell">
    <xdr:from>
      <xdr:col>7</xdr:col>
      <xdr:colOff>493364</xdr:colOff>
      <xdr:row>64</xdr:row>
      <xdr:rowOff>130263</xdr:rowOff>
    </xdr:from>
    <xdr:to>
      <xdr:col>8</xdr:col>
      <xdr:colOff>266592</xdr:colOff>
      <xdr:row>67</xdr:row>
      <xdr:rowOff>101688</xdr:rowOff>
    </xdr:to>
    <xdr:pic>
      <xdr:nvPicPr>
        <xdr:cNvPr id="9" name="Gráfico 8">
          <a:hlinkClick xmlns:r="http://schemas.openxmlformats.org/officeDocument/2006/relationships" r:id="rId10"/>
          <a:extLst>
            <a:ext uri="{FF2B5EF4-FFF2-40B4-BE49-F238E27FC236}">
              <a16:creationId xmlns:a16="http://schemas.microsoft.com/office/drawing/2014/main" xmlns="" id="{C119FAAE-57B1-48F9-A45D-EB728AA2AB0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5827364" y="12322263"/>
          <a:ext cx="535228" cy="542925"/>
        </a:xfrm>
        <a:prstGeom prst="rect">
          <a:avLst/>
        </a:prstGeom>
      </xdr:spPr>
    </xdr:pic>
    <xdr:clientData/>
  </xdr:twoCellAnchor>
  <xdr:twoCellAnchor editAs="oneCell">
    <xdr:from>
      <xdr:col>3</xdr:col>
      <xdr:colOff>431224</xdr:colOff>
      <xdr:row>68</xdr:row>
      <xdr:rowOff>95059</xdr:rowOff>
    </xdr:from>
    <xdr:to>
      <xdr:col>4</xdr:col>
      <xdr:colOff>212149</xdr:colOff>
      <xdr:row>71</xdr:row>
      <xdr:rowOff>66484</xdr:rowOff>
    </xdr:to>
    <xdr:pic>
      <xdr:nvPicPr>
        <xdr:cNvPr id="10" name="Gráfico 8">
          <a:hlinkClick xmlns:r="http://schemas.openxmlformats.org/officeDocument/2006/relationships" r:id="rId11"/>
          <a:extLst>
            <a:ext uri="{FF2B5EF4-FFF2-40B4-BE49-F238E27FC236}">
              <a16:creationId xmlns:a16="http://schemas.microsoft.com/office/drawing/2014/main" xmlns="" id="{D4DBCB1E-8F3F-44E7-9527-505B9F048AC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2717224" y="13049059"/>
          <a:ext cx="542925" cy="542925"/>
        </a:xfrm>
        <a:prstGeom prst="rect">
          <a:avLst/>
        </a:prstGeom>
      </xdr:spPr>
    </xdr:pic>
    <xdr:clientData/>
  </xdr:twoCellAnchor>
  <xdr:twoCellAnchor>
    <xdr:from>
      <xdr:col>13</xdr:col>
      <xdr:colOff>449037</xdr:colOff>
      <xdr:row>33</xdr:row>
      <xdr:rowOff>136071</xdr:rowOff>
    </xdr:from>
    <xdr:to>
      <xdr:col>15</xdr:col>
      <xdr:colOff>544286</xdr:colOff>
      <xdr:row>37</xdr:row>
      <xdr:rowOff>143783</xdr:rowOff>
    </xdr:to>
    <xdr:sp macro="" textlink="">
      <xdr:nvSpPr>
        <xdr:cNvPr id="11" name="Bocadillo: ovalado 10">
          <a:extLst>
            <a:ext uri="{FF2B5EF4-FFF2-40B4-BE49-F238E27FC236}">
              <a16:creationId xmlns:a16="http://schemas.microsoft.com/office/drawing/2014/main" xmlns="" id="{3699B673-E318-4B3F-98C0-811F3CD88C9B}"/>
            </a:ext>
          </a:extLst>
        </xdr:cNvPr>
        <xdr:cNvSpPr/>
      </xdr:nvSpPr>
      <xdr:spPr>
        <a:xfrm>
          <a:off x="10355037" y="6422571"/>
          <a:ext cx="1619249" cy="769712"/>
        </a:xfrm>
        <a:prstGeom prst="wedgeEllipseCallout">
          <a:avLst>
            <a:gd name="adj1" fmla="val 43759"/>
            <a:gd name="adj2" fmla="val 6557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t>NIVEL No 7: </a:t>
          </a:r>
          <a:r>
            <a:rPr lang="es-CO" sz="1100" b="1"/>
            <a:t>Actividades</a:t>
          </a:r>
        </a:p>
      </xdr:txBody>
    </xdr:sp>
    <xdr:clientData/>
  </xdr:twoCellAnchor>
  <xdr:twoCellAnchor>
    <xdr:from>
      <xdr:col>7</xdr:col>
      <xdr:colOff>217715</xdr:colOff>
      <xdr:row>36</xdr:row>
      <xdr:rowOff>27215</xdr:rowOff>
    </xdr:from>
    <xdr:to>
      <xdr:col>9</xdr:col>
      <xdr:colOff>362473</xdr:colOff>
      <xdr:row>40</xdr:row>
      <xdr:rowOff>81643</xdr:rowOff>
    </xdr:to>
    <xdr:sp macro="" textlink="">
      <xdr:nvSpPr>
        <xdr:cNvPr id="12" name="Bocadillo: ovalado 11">
          <a:extLst>
            <a:ext uri="{FF2B5EF4-FFF2-40B4-BE49-F238E27FC236}">
              <a16:creationId xmlns:a16="http://schemas.microsoft.com/office/drawing/2014/main" xmlns="" id="{783AB2E9-E564-40A8-B27F-B5FE7F3288DE}"/>
            </a:ext>
          </a:extLst>
        </xdr:cNvPr>
        <xdr:cNvSpPr/>
      </xdr:nvSpPr>
      <xdr:spPr>
        <a:xfrm>
          <a:off x="5551715" y="6885215"/>
          <a:ext cx="1668758" cy="816428"/>
        </a:xfrm>
        <a:prstGeom prst="wedgeEllipseCallout">
          <a:avLst>
            <a:gd name="adj1" fmla="val 57435"/>
            <a:gd name="adj2" fmla="val 416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t>NIVEL No 6: </a:t>
          </a:r>
          <a:r>
            <a:rPr lang="es-CO" sz="1100" b="1"/>
            <a:t>Competencia</a:t>
          </a:r>
        </a:p>
      </xdr:txBody>
    </xdr:sp>
    <xdr:clientData/>
  </xdr:twoCellAnchor>
  <xdr:twoCellAnchor>
    <xdr:from>
      <xdr:col>11</xdr:col>
      <xdr:colOff>594494</xdr:colOff>
      <xdr:row>3</xdr:row>
      <xdr:rowOff>95251</xdr:rowOff>
    </xdr:from>
    <xdr:to>
      <xdr:col>13</xdr:col>
      <xdr:colOff>639535</xdr:colOff>
      <xdr:row>8</xdr:row>
      <xdr:rowOff>96143</xdr:rowOff>
    </xdr:to>
    <xdr:sp macro="" textlink="">
      <xdr:nvSpPr>
        <xdr:cNvPr id="13" name="Bocadillo: ovalado 12">
          <a:extLst>
            <a:ext uri="{FF2B5EF4-FFF2-40B4-BE49-F238E27FC236}">
              <a16:creationId xmlns:a16="http://schemas.microsoft.com/office/drawing/2014/main" xmlns="" id="{036B94D0-6650-454E-951F-170456068DD8}"/>
            </a:ext>
          </a:extLst>
        </xdr:cNvPr>
        <xdr:cNvSpPr/>
      </xdr:nvSpPr>
      <xdr:spPr>
        <a:xfrm>
          <a:off x="8976494" y="666751"/>
          <a:ext cx="1569041" cy="953392"/>
        </a:xfrm>
        <a:prstGeom prst="wedgeEllipseCallout">
          <a:avLst>
            <a:gd name="adj1" fmla="val -25035"/>
            <a:gd name="adj2" fmla="val 861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t>NIVEL No 3: </a:t>
          </a:r>
          <a:r>
            <a:rPr lang="es-CO" sz="1100" b="1"/>
            <a:t>Relacion Clientes</a:t>
          </a:r>
        </a:p>
      </xdr:txBody>
    </xdr:sp>
    <xdr:clientData/>
  </xdr:twoCellAnchor>
  <xdr:twoCellAnchor>
    <xdr:from>
      <xdr:col>11</xdr:col>
      <xdr:colOff>421822</xdr:colOff>
      <xdr:row>22</xdr:row>
      <xdr:rowOff>95250</xdr:rowOff>
    </xdr:from>
    <xdr:to>
      <xdr:col>14</xdr:col>
      <xdr:colOff>95250</xdr:colOff>
      <xdr:row>27</xdr:row>
      <xdr:rowOff>54430</xdr:rowOff>
    </xdr:to>
    <xdr:sp macro="" textlink="">
      <xdr:nvSpPr>
        <xdr:cNvPr id="14" name="Bocadillo: ovalado 13">
          <a:extLst>
            <a:ext uri="{FF2B5EF4-FFF2-40B4-BE49-F238E27FC236}">
              <a16:creationId xmlns:a16="http://schemas.microsoft.com/office/drawing/2014/main" xmlns="" id="{5F9FA7D3-FAAA-40EF-B758-BCF68B9864C6}"/>
            </a:ext>
          </a:extLst>
        </xdr:cNvPr>
        <xdr:cNvSpPr/>
      </xdr:nvSpPr>
      <xdr:spPr>
        <a:xfrm>
          <a:off x="8803822" y="4286250"/>
          <a:ext cx="1959428" cy="911680"/>
        </a:xfrm>
        <a:prstGeom prst="wedgeEllipseCallout">
          <a:avLst>
            <a:gd name="adj1" fmla="val -20833"/>
            <a:gd name="adj2" fmla="val 7519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t>NIVEL No 5: </a:t>
          </a:r>
          <a:r>
            <a:rPr lang="es-CO" sz="1100" b="1"/>
            <a:t>Propuesta de valor</a:t>
          </a:r>
        </a:p>
      </xdr:txBody>
    </xdr:sp>
    <xdr:clientData/>
  </xdr:twoCellAnchor>
  <xdr:twoCellAnchor>
    <xdr:from>
      <xdr:col>15</xdr:col>
      <xdr:colOff>27214</xdr:colOff>
      <xdr:row>15</xdr:row>
      <xdr:rowOff>0</xdr:rowOff>
    </xdr:from>
    <xdr:to>
      <xdr:col>17</xdr:col>
      <xdr:colOff>28604</xdr:colOff>
      <xdr:row>20</xdr:row>
      <xdr:rowOff>40436</xdr:rowOff>
    </xdr:to>
    <xdr:sp macro="" textlink="">
      <xdr:nvSpPr>
        <xdr:cNvPr id="15" name="Bocadillo: ovalado 14">
          <a:extLst>
            <a:ext uri="{FF2B5EF4-FFF2-40B4-BE49-F238E27FC236}">
              <a16:creationId xmlns:a16="http://schemas.microsoft.com/office/drawing/2014/main" xmlns="" id="{0E9C49FD-9C0D-4C3D-B7E4-F09DA84126F4}"/>
            </a:ext>
          </a:extLst>
        </xdr:cNvPr>
        <xdr:cNvSpPr/>
      </xdr:nvSpPr>
      <xdr:spPr>
        <a:xfrm>
          <a:off x="11457214" y="2857500"/>
          <a:ext cx="1525390" cy="992936"/>
        </a:xfrm>
        <a:prstGeom prst="wedgeEllipseCallout">
          <a:avLst>
            <a:gd name="adj1" fmla="val 52162"/>
            <a:gd name="adj2" fmla="val 6394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t>NIVEL No 4: </a:t>
          </a:r>
          <a:r>
            <a:rPr lang="es-CO" sz="1100" b="1"/>
            <a:t>Canales de distribución</a:t>
          </a:r>
        </a:p>
      </xdr:txBody>
    </xdr:sp>
    <xdr:clientData/>
  </xdr:twoCellAnchor>
  <xdr:twoCellAnchor>
    <xdr:from>
      <xdr:col>6</xdr:col>
      <xdr:colOff>108858</xdr:colOff>
      <xdr:row>1</xdr:row>
      <xdr:rowOff>40821</xdr:rowOff>
    </xdr:from>
    <xdr:to>
      <xdr:col>8</xdr:col>
      <xdr:colOff>171493</xdr:colOff>
      <xdr:row>7</xdr:row>
      <xdr:rowOff>13604</xdr:rowOff>
    </xdr:to>
    <xdr:sp macro="" textlink="">
      <xdr:nvSpPr>
        <xdr:cNvPr id="16" name="Bocadillo: ovalado 15">
          <a:extLst>
            <a:ext uri="{FF2B5EF4-FFF2-40B4-BE49-F238E27FC236}">
              <a16:creationId xmlns:a16="http://schemas.microsoft.com/office/drawing/2014/main" xmlns="" id="{B07CD11D-2888-4804-AA05-9233BC6C3B24}"/>
            </a:ext>
          </a:extLst>
        </xdr:cNvPr>
        <xdr:cNvSpPr/>
      </xdr:nvSpPr>
      <xdr:spPr>
        <a:xfrm>
          <a:off x="4680858" y="231321"/>
          <a:ext cx="1586635" cy="1115783"/>
        </a:xfrm>
        <a:prstGeom prst="wedgeEllipseCallout">
          <a:avLst>
            <a:gd name="adj1" fmla="val -6009"/>
            <a:gd name="adj2" fmla="val 9392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baseline="0"/>
            <a:t>NIVEL</a:t>
          </a:r>
          <a:r>
            <a:rPr lang="es-CO" sz="1400" b="1"/>
            <a:t> No 2: </a:t>
          </a:r>
          <a:r>
            <a:rPr lang="es-CO" sz="1200" b="1"/>
            <a:t>Segmento</a:t>
          </a:r>
          <a:r>
            <a:rPr lang="es-CO" sz="1200" b="1" baseline="0"/>
            <a:t> de Clientes</a:t>
          </a:r>
          <a:endParaRPr lang="es-CO" sz="1200" b="1"/>
        </a:p>
      </xdr:txBody>
    </xdr:sp>
    <xdr:clientData/>
  </xdr:twoCellAnchor>
  <xdr:twoCellAnchor>
    <xdr:from>
      <xdr:col>0</xdr:col>
      <xdr:colOff>598715</xdr:colOff>
      <xdr:row>18</xdr:row>
      <xdr:rowOff>31682</xdr:rowOff>
    </xdr:from>
    <xdr:to>
      <xdr:col>2</xdr:col>
      <xdr:colOff>678201</xdr:colOff>
      <xdr:row>23</xdr:row>
      <xdr:rowOff>68036</xdr:rowOff>
    </xdr:to>
    <xdr:sp macro="" textlink="">
      <xdr:nvSpPr>
        <xdr:cNvPr id="17" name="Bocadillo: ovalado 16">
          <a:extLst>
            <a:ext uri="{FF2B5EF4-FFF2-40B4-BE49-F238E27FC236}">
              <a16:creationId xmlns:a16="http://schemas.microsoft.com/office/drawing/2014/main" xmlns="" id="{83F9EB36-B50C-40EB-8A1A-9CEFB9AD1126}"/>
            </a:ext>
          </a:extLst>
        </xdr:cNvPr>
        <xdr:cNvSpPr/>
      </xdr:nvSpPr>
      <xdr:spPr>
        <a:xfrm>
          <a:off x="598715" y="3460682"/>
          <a:ext cx="1603486" cy="988854"/>
        </a:xfrm>
        <a:prstGeom prst="wedgeEllipseCallout">
          <a:avLst>
            <a:gd name="adj1" fmla="val 60356"/>
            <a:gd name="adj2" fmla="val 4081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t>NIVEL No 1: </a:t>
          </a:r>
          <a:r>
            <a:rPr lang="es-CO" sz="1100" b="1"/>
            <a:t>Problemas y  oportunidades</a:t>
          </a:r>
        </a:p>
      </xdr:txBody>
    </xdr:sp>
    <xdr:clientData/>
  </xdr:twoCellAnchor>
  <xdr:twoCellAnchor editAs="oneCell">
    <xdr:from>
      <xdr:col>17</xdr:col>
      <xdr:colOff>81395</xdr:colOff>
      <xdr:row>20</xdr:row>
      <xdr:rowOff>121228</xdr:rowOff>
    </xdr:from>
    <xdr:to>
      <xdr:col>17</xdr:col>
      <xdr:colOff>624320</xdr:colOff>
      <xdr:row>23</xdr:row>
      <xdr:rowOff>92653</xdr:rowOff>
    </xdr:to>
    <xdr:pic>
      <xdr:nvPicPr>
        <xdr:cNvPr id="18" name="Gráfico 8">
          <a:hlinkClick xmlns:r="http://schemas.openxmlformats.org/officeDocument/2006/relationships" r:id="rId12"/>
          <a:extLst>
            <a:ext uri="{FF2B5EF4-FFF2-40B4-BE49-F238E27FC236}">
              <a16:creationId xmlns:a16="http://schemas.microsoft.com/office/drawing/2014/main" xmlns="" id="{D20F7ACC-3D4D-4844-BAEE-8727097606D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13035395" y="3931228"/>
          <a:ext cx="542925" cy="542925"/>
        </a:xfrm>
        <a:prstGeom prst="rect">
          <a:avLst/>
        </a:prstGeom>
      </xdr:spPr>
    </xdr:pic>
    <xdr:clientData/>
  </xdr:twoCellAnchor>
  <xdr:twoCellAnchor editAs="oneCell">
    <xdr:from>
      <xdr:col>11</xdr:col>
      <xdr:colOff>558223</xdr:colOff>
      <xdr:row>10</xdr:row>
      <xdr:rowOff>37331</xdr:rowOff>
    </xdr:from>
    <xdr:to>
      <xdr:col>12</xdr:col>
      <xdr:colOff>386773</xdr:colOff>
      <xdr:row>13</xdr:row>
      <xdr:rowOff>8755</xdr:rowOff>
    </xdr:to>
    <xdr:pic>
      <xdr:nvPicPr>
        <xdr:cNvPr id="19" name="Gráfico 8">
          <a:hlinkClick xmlns:r="http://schemas.openxmlformats.org/officeDocument/2006/relationships" r:id="rId13"/>
          <a:extLst>
            <a:ext uri="{FF2B5EF4-FFF2-40B4-BE49-F238E27FC236}">
              <a16:creationId xmlns:a16="http://schemas.microsoft.com/office/drawing/2014/main" xmlns="" id="{96042DC4-D882-455F-87BF-A3EBAF41175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8940223" y="1942331"/>
          <a:ext cx="590550" cy="542924"/>
        </a:xfrm>
        <a:prstGeom prst="rect">
          <a:avLst/>
        </a:prstGeom>
      </xdr:spPr>
    </xdr:pic>
    <xdr:clientData/>
  </xdr:twoCellAnchor>
  <xdr:twoCellAnchor>
    <xdr:from>
      <xdr:col>19</xdr:col>
      <xdr:colOff>165964</xdr:colOff>
      <xdr:row>49</xdr:row>
      <xdr:rowOff>108856</xdr:rowOff>
    </xdr:from>
    <xdr:to>
      <xdr:col>21</xdr:col>
      <xdr:colOff>326571</xdr:colOff>
      <xdr:row>54</xdr:row>
      <xdr:rowOff>75429</xdr:rowOff>
    </xdr:to>
    <xdr:sp macro="" textlink="">
      <xdr:nvSpPr>
        <xdr:cNvPr id="20" name="Bocadillo: ovalado 19">
          <a:extLst>
            <a:ext uri="{FF2B5EF4-FFF2-40B4-BE49-F238E27FC236}">
              <a16:creationId xmlns:a16="http://schemas.microsoft.com/office/drawing/2014/main" xmlns="" id="{CEFBD035-C646-42C6-BEB1-66A0E6051B97}"/>
            </a:ext>
          </a:extLst>
        </xdr:cNvPr>
        <xdr:cNvSpPr/>
      </xdr:nvSpPr>
      <xdr:spPr>
        <a:xfrm>
          <a:off x="14643964" y="9443356"/>
          <a:ext cx="1684607" cy="919073"/>
        </a:xfrm>
        <a:prstGeom prst="wedgeEllipseCallout">
          <a:avLst>
            <a:gd name="adj1" fmla="val -26105"/>
            <a:gd name="adj2" fmla="val 8590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t>NIVEL No 8: </a:t>
          </a:r>
          <a:r>
            <a:rPr lang="es-CO" sz="1100" b="1"/>
            <a:t>Recursos</a:t>
          </a:r>
        </a:p>
      </xdr:txBody>
    </xdr:sp>
    <xdr:clientData/>
  </xdr:twoCellAnchor>
  <xdr:twoCellAnchor>
    <xdr:from>
      <xdr:col>11</xdr:col>
      <xdr:colOff>13609</xdr:colOff>
      <xdr:row>53</xdr:row>
      <xdr:rowOff>158033</xdr:rowOff>
    </xdr:from>
    <xdr:to>
      <xdr:col>13</xdr:col>
      <xdr:colOff>214073</xdr:colOff>
      <xdr:row>58</xdr:row>
      <xdr:rowOff>81642</xdr:rowOff>
    </xdr:to>
    <xdr:sp macro="" textlink="">
      <xdr:nvSpPr>
        <xdr:cNvPr id="21" name="Bocadillo: ovalado 20">
          <a:extLst>
            <a:ext uri="{FF2B5EF4-FFF2-40B4-BE49-F238E27FC236}">
              <a16:creationId xmlns:a16="http://schemas.microsoft.com/office/drawing/2014/main" xmlns="" id="{5F8BD8CC-1370-4285-B88B-44FC02DE9F3B}"/>
            </a:ext>
          </a:extLst>
        </xdr:cNvPr>
        <xdr:cNvSpPr/>
      </xdr:nvSpPr>
      <xdr:spPr>
        <a:xfrm>
          <a:off x="8395609" y="10254533"/>
          <a:ext cx="1724464" cy="876109"/>
        </a:xfrm>
        <a:prstGeom prst="wedgeEllipseCallout">
          <a:avLst>
            <a:gd name="adj1" fmla="val -4331"/>
            <a:gd name="adj2" fmla="val 900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NIVEL No 9: </a:t>
          </a:r>
          <a:r>
            <a:rPr lang="es-CO" sz="1100" b="1">
              <a:latin typeface="Arial" panose="020B0604020202020204" pitchFamily="34" charset="0"/>
              <a:cs typeface="Arial" panose="020B0604020202020204" pitchFamily="34" charset="0"/>
            </a:rPr>
            <a:t>Aliados</a:t>
          </a:r>
        </a:p>
      </xdr:txBody>
    </xdr:sp>
    <xdr:clientData/>
  </xdr:twoCellAnchor>
  <xdr:twoCellAnchor editAs="oneCell">
    <xdr:from>
      <xdr:col>6</xdr:col>
      <xdr:colOff>498737</xdr:colOff>
      <xdr:row>10</xdr:row>
      <xdr:rowOff>26623</xdr:rowOff>
    </xdr:from>
    <xdr:to>
      <xdr:col>7</xdr:col>
      <xdr:colOff>279662</xdr:colOff>
      <xdr:row>12</xdr:row>
      <xdr:rowOff>179024</xdr:rowOff>
    </xdr:to>
    <xdr:pic>
      <xdr:nvPicPr>
        <xdr:cNvPr id="22" name="Gráfico 8">
          <a:hlinkClick xmlns:r="http://schemas.openxmlformats.org/officeDocument/2006/relationships" r:id="rId14"/>
          <a:extLst>
            <a:ext uri="{FF2B5EF4-FFF2-40B4-BE49-F238E27FC236}">
              <a16:creationId xmlns:a16="http://schemas.microsoft.com/office/drawing/2014/main" xmlns="" id="{4BEA62D0-93C6-4FE0-A790-165DEE57BF9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5070737" y="1931623"/>
          <a:ext cx="542925" cy="542926"/>
        </a:xfrm>
        <a:prstGeom prst="rect">
          <a:avLst/>
        </a:prstGeom>
      </xdr:spPr>
    </xdr:pic>
    <xdr:clientData/>
  </xdr:twoCellAnchor>
  <xdr:twoCellAnchor>
    <xdr:from>
      <xdr:col>7</xdr:col>
      <xdr:colOff>657652</xdr:colOff>
      <xdr:row>59</xdr:row>
      <xdr:rowOff>74633</xdr:rowOff>
    </xdr:from>
    <xdr:to>
      <xdr:col>10</xdr:col>
      <xdr:colOff>68036</xdr:colOff>
      <xdr:row>63</xdr:row>
      <xdr:rowOff>122465</xdr:rowOff>
    </xdr:to>
    <xdr:sp macro="" textlink="">
      <xdr:nvSpPr>
        <xdr:cNvPr id="23" name="Bocadillo: ovalado 22">
          <a:extLst>
            <a:ext uri="{FF2B5EF4-FFF2-40B4-BE49-F238E27FC236}">
              <a16:creationId xmlns:a16="http://schemas.microsoft.com/office/drawing/2014/main" xmlns="" id="{59660539-C2CF-4D65-93FF-143C0C298984}"/>
            </a:ext>
          </a:extLst>
        </xdr:cNvPr>
        <xdr:cNvSpPr/>
      </xdr:nvSpPr>
      <xdr:spPr>
        <a:xfrm>
          <a:off x="5991652" y="11314133"/>
          <a:ext cx="1696384" cy="809832"/>
        </a:xfrm>
        <a:prstGeom prst="wedgeEllipseCallout">
          <a:avLst>
            <a:gd name="adj1" fmla="val -30459"/>
            <a:gd name="adj2" fmla="val 8770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t>NIVEL No 10: </a:t>
          </a:r>
          <a:r>
            <a:rPr lang="es-CO" sz="1200" b="1"/>
            <a:t>Costos</a:t>
          </a:r>
        </a:p>
      </xdr:txBody>
    </xdr:sp>
    <xdr:clientData/>
  </xdr:twoCellAnchor>
  <xdr:twoCellAnchor>
    <xdr:from>
      <xdr:col>1</xdr:col>
      <xdr:colOff>380599</xdr:colOff>
      <xdr:row>62</xdr:row>
      <xdr:rowOff>59733</xdr:rowOff>
    </xdr:from>
    <xdr:to>
      <xdr:col>3</xdr:col>
      <xdr:colOff>748392</xdr:colOff>
      <xdr:row>67</xdr:row>
      <xdr:rowOff>136071</xdr:rowOff>
    </xdr:to>
    <xdr:sp macro="" textlink="">
      <xdr:nvSpPr>
        <xdr:cNvPr id="24" name="Bocadillo: ovalado 23">
          <a:extLst>
            <a:ext uri="{FF2B5EF4-FFF2-40B4-BE49-F238E27FC236}">
              <a16:creationId xmlns:a16="http://schemas.microsoft.com/office/drawing/2014/main" xmlns="" id="{B6E76BDF-466E-49FE-BAB3-7F04B0647579}"/>
            </a:ext>
          </a:extLst>
        </xdr:cNvPr>
        <xdr:cNvSpPr/>
      </xdr:nvSpPr>
      <xdr:spPr>
        <a:xfrm>
          <a:off x="1142599" y="11870733"/>
          <a:ext cx="1891793" cy="1028838"/>
        </a:xfrm>
        <a:prstGeom prst="wedgeEllipseCallout">
          <a:avLst>
            <a:gd name="adj1" fmla="val 35217"/>
            <a:gd name="adj2" fmla="val 7654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t>NIVEL No 11</a:t>
          </a:r>
          <a:r>
            <a:rPr lang="es-CO" sz="1200" b="1"/>
            <a:t>: Modelo de negocio</a:t>
          </a:r>
        </a:p>
      </xdr:txBody>
    </xdr:sp>
    <xdr:clientData/>
  </xdr:twoCellAnchor>
  <xdr:twoCellAnchor>
    <xdr:from>
      <xdr:col>0</xdr:col>
      <xdr:colOff>326571</xdr:colOff>
      <xdr:row>5</xdr:row>
      <xdr:rowOff>40821</xdr:rowOff>
    </xdr:from>
    <xdr:to>
      <xdr:col>2</xdr:col>
      <xdr:colOff>445634</xdr:colOff>
      <xdr:row>8</xdr:row>
      <xdr:rowOff>64634</xdr:rowOff>
    </xdr:to>
    <xdr:sp macro="" textlink="">
      <xdr:nvSpPr>
        <xdr:cNvPr id="25" name="Rectángulo: biselado 24">
          <a:hlinkClick xmlns:r="http://schemas.openxmlformats.org/officeDocument/2006/relationships" r:id="rId15"/>
          <a:extLst>
            <a:ext uri="{FF2B5EF4-FFF2-40B4-BE49-F238E27FC236}">
              <a16:creationId xmlns:a16="http://schemas.microsoft.com/office/drawing/2014/main" xmlns="" id="{2425ACBE-CED0-4650-A9B6-6B4714499EE5}"/>
            </a:ext>
          </a:extLst>
        </xdr:cNvPr>
        <xdr:cNvSpPr/>
      </xdr:nvSpPr>
      <xdr:spPr>
        <a:xfrm>
          <a:off x="326571" y="993321"/>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54427</xdr:colOff>
      <xdr:row>6</xdr:row>
      <xdr:rowOff>264584</xdr:rowOff>
    </xdr:from>
    <xdr:to>
      <xdr:col>6</xdr:col>
      <xdr:colOff>1312332</xdr:colOff>
      <xdr:row>11</xdr:row>
      <xdr:rowOff>816429</xdr:rowOff>
    </xdr:to>
    <xdr:sp macro="" textlink="">
      <xdr:nvSpPr>
        <xdr:cNvPr id="2" name="Bocadillo nube: nube 1">
          <a:extLst>
            <a:ext uri="{FF2B5EF4-FFF2-40B4-BE49-F238E27FC236}">
              <a16:creationId xmlns:a16="http://schemas.microsoft.com/office/drawing/2014/main" xmlns="" id="{2B48E250-BAB7-45D5-8EEC-925935623145}"/>
            </a:ext>
          </a:extLst>
        </xdr:cNvPr>
        <xdr:cNvSpPr/>
      </xdr:nvSpPr>
      <xdr:spPr>
        <a:xfrm>
          <a:off x="689427" y="1562806"/>
          <a:ext cx="6083905" cy="2315734"/>
        </a:xfrm>
        <a:prstGeom prst="cloud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a:solidFill>
                <a:schemeClr val="lt1"/>
              </a:solidFill>
              <a:effectLst/>
              <a:latin typeface="+mn-lt"/>
              <a:ea typeface="+mn-ea"/>
              <a:cs typeface="+mn-cs"/>
            </a:rPr>
            <a:t>Paso 1: Seleccionemos al menos 5 personas que puedan brindar información sobre los problemas, necesidades, quejas, deseos o anhelos que tienen con respecto a los productos o servicios que han utilizado y que están relacionados con nuestro negocio.</a:t>
          </a:r>
          <a:endParaRPr lang="es-CO" sz="1400" b="1"/>
        </a:p>
      </xdr:txBody>
    </xdr:sp>
    <xdr:clientData/>
  </xdr:twoCellAnchor>
  <xdr:oneCellAnchor>
    <xdr:from>
      <xdr:col>4</xdr:col>
      <xdr:colOff>484909</xdr:colOff>
      <xdr:row>2</xdr:row>
      <xdr:rowOff>51955</xdr:rowOff>
    </xdr:from>
    <xdr:ext cx="184731" cy="264560"/>
    <xdr:sp macro="" textlink="">
      <xdr:nvSpPr>
        <xdr:cNvPr id="3" name="CuadroTexto 2">
          <a:extLst>
            <a:ext uri="{FF2B5EF4-FFF2-40B4-BE49-F238E27FC236}">
              <a16:creationId xmlns:a16="http://schemas.microsoft.com/office/drawing/2014/main" xmlns="" id="{3FAF57E1-393D-4EA6-8EE4-87C6417428C9}"/>
            </a:ext>
          </a:extLst>
        </xdr:cNvPr>
        <xdr:cNvSpPr txBox="1"/>
      </xdr:nvSpPr>
      <xdr:spPr>
        <a:xfrm>
          <a:off x="3818659" y="53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177029</xdr:colOff>
      <xdr:row>0</xdr:row>
      <xdr:rowOff>105834</xdr:rowOff>
    </xdr:from>
    <xdr:ext cx="11136553" cy="1344599"/>
    <xdr:sp macro="" textlink="">
      <xdr:nvSpPr>
        <xdr:cNvPr id="4" name="CuadroTexto 3">
          <a:extLst>
            <a:ext uri="{FF2B5EF4-FFF2-40B4-BE49-F238E27FC236}">
              <a16:creationId xmlns:a16="http://schemas.microsoft.com/office/drawing/2014/main" xmlns="" id="{5184BD26-471D-4709-A924-DCC790C60E9E}"/>
            </a:ext>
          </a:extLst>
        </xdr:cNvPr>
        <xdr:cNvSpPr txBox="1"/>
      </xdr:nvSpPr>
      <xdr:spPr>
        <a:xfrm>
          <a:off x="177029" y="105834"/>
          <a:ext cx="11136553" cy="13445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4000" b="1" u="sng">
              <a:solidFill>
                <a:schemeClr val="accent1">
                  <a:lumMod val="75000"/>
                </a:schemeClr>
              </a:solidFill>
            </a:rPr>
            <a:t>IDENTIFICACIÓN DE PROBLEMAS, SOLUCIONES Y OPORTUNIDADES.</a:t>
          </a:r>
        </a:p>
      </xdr:txBody>
    </xdr:sp>
    <xdr:clientData/>
  </xdr:oneCellAnchor>
  <xdr:twoCellAnchor>
    <xdr:from>
      <xdr:col>6</xdr:col>
      <xdr:colOff>1745495</xdr:colOff>
      <xdr:row>5</xdr:row>
      <xdr:rowOff>155222</xdr:rowOff>
    </xdr:from>
    <xdr:to>
      <xdr:col>7</xdr:col>
      <xdr:colOff>2857500</xdr:colOff>
      <xdr:row>11</xdr:row>
      <xdr:rowOff>272142</xdr:rowOff>
    </xdr:to>
    <xdr:sp macro="" textlink="">
      <xdr:nvSpPr>
        <xdr:cNvPr id="7" name="Bocadillo nube: nube 6">
          <a:extLst>
            <a:ext uri="{FF2B5EF4-FFF2-40B4-BE49-F238E27FC236}">
              <a16:creationId xmlns:a16="http://schemas.microsoft.com/office/drawing/2014/main" xmlns="" id="{E1661438-352E-47D0-9E39-D54B49C0CFBF}"/>
            </a:ext>
          </a:extLst>
        </xdr:cNvPr>
        <xdr:cNvSpPr/>
      </xdr:nvSpPr>
      <xdr:spPr>
        <a:xfrm>
          <a:off x="7206495" y="1255889"/>
          <a:ext cx="4117672" cy="2078364"/>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a:solidFill>
                <a:schemeClr val="lt1"/>
              </a:solidFill>
              <a:effectLst/>
              <a:latin typeface="+mn-lt"/>
              <a:ea typeface="+mn-ea"/>
              <a:cs typeface="+mn-cs"/>
            </a:rPr>
            <a:t>Paso 2: Con base en lo expresado por las personas en el paso 1, hagamos una lista de soluciones para cada necesidad identificada.</a:t>
          </a:r>
          <a:endParaRPr lang="es-CO" sz="1400" b="1">
            <a:solidFill>
              <a:schemeClr val="lt1"/>
            </a:solidFill>
            <a:effectLst/>
            <a:latin typeface="+mn-lt"/>
            <a:ea typeface="+mn-ea"/>
            <a:cs typeface="+mn-cs"/>
          </a:endParaRPr>
        </a:p>
      </xdr:txBody>
    </xdr:sp>
    <xdr:clientData/>
  </xdr:twoCellAnchor>
  <xdr:twoCellAnchor>
    <xdr:from>
      <xdr:col>3</xdr:col>
      <xdr:colOff>1068412</xdr:colOff>
      <xdr:row>11</xdr:row>
      <xdr:rowOff>719666</xdr:rowOff>
    </xdr:from>
    <xdr:to>
      <xdr:col>7</xdr:col>
      <xdr:colOff>663222</xdr:colOff>
      <xdr:row>13</xdr:row>
      <xdr:rowOff>864809</xdr:rowOff>
    </xdr:to>
    <xdr:sp macro="" textlink="">
      <xdr:nvSpPr>
        <xdr:cNvPr id="8" name="Bocadillo nube: nube 7">
          <a:extLst>
            <a:ext uri="{FF2B5EF4-FFF2-40B4-BE49-F238E27FC236}">
              <a16:creationId xmlns:a16="http://schemas.microsoft.com/office/drawing/2014/main" xmlns="" id="{58D30344-ACFF-4161-8372-19065808831B}"/>
            </a:ext>
          </a:extLst>
        </xdr:cNvPr>
        <xdr:cNvSpPr/>
      </xdr:nvSpPr>
      <xdr:spPr>
        <a:xfrm>
          <a:off x="3763634" y="3781777"/>
          <a:ext cx="5366255" cy="2417032"/>
        </a:xfrm>
        <a:prstGeom prst="cloudCallout">
          <a:avLst>
            <a:gd name="adj1" fmla="val -22219"/>
            <a:gd name="adj2" fmla="val 61032"/>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a:solidFill>
                <a:schemeClr val="lt1"/>
              </a:solidFill>
              <a:effectLst/>
              <a:latin typeface="+mn-lt"/>
              <a:ea typeface="+mn-ea"/>
              <a:cs typeface="+mn-cs"/>
            </a:rPr>
            <a:t>Paso 3: Una vez que conozcamos los problemas y soluciones identificados por las personas, vamos a determinar qué soluciones podemos ofrecer desde mi negocio. ¡Excelente, estamos avanzando en la dirección correcta!</a:t>
          </a:r>
          <a:endParaRPr lang="es-CO" sz="1400" b="1">
            <a:solidFill>
              <a:schemeClr val="lt1"/>
            </a:solidFill>
            <a:effectLst/>
            <a:latin typeface="+mn-lt"/>
            <a:ea typeface="+mn-ea"/>
            <a:cs typeface="+mn-cs"/>
          </a:endParaRPr>
        </a:p>
      </xdr:txBody>
    </xdr:sp>
    <xdr:clientData/>
  </xdr:twoCellAnchor>
  <xdr:twoCellAnchor editAs="oneCell">
    <xdr:from>
      <xdr:col>7</xdr:col>
      <xdr:colOff>3097892</xdr:colOff>
      <xdr:row>8</xdr:row>
      <xdr:rowOff>180001</xdr:rowOff>
    </xdr:from>
    <xdr:to>
      <xdr:col>8</xdr:col>
      <xdr:colOff>2588179</xdr:colOff>
      <xdr:row>13</xdr:row>
      <xdr:rowOff>699509</xdr:rowOff>
    </xdr:to>
    <xdr:pic>
      <xdr:nvPicPr>
        <xdr:cNvPr id="9" name="Imagen 8" descr="Soluciones de problemas Imágenes recortadas de stock - Alamy">
          <a:extLst>
            <a:ext uri="{FF2B5EF4-FFF2-40B4-BE49-F238E27FC236}">
              <a16:creationId xmlns:a16="http://schemas.microsoft.com/office/drawing/2014/main" xmlns="" id="{2B32A440-28C5-48DC-9576-59CE23A529D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0328"/>
        <a:stretch/>
      </xdr:blipFill>
      <xdr:spPr bwMode="auto">
        <a:xfrm>
          <a:off x="11564559" y="2649445"/>
          <a:ext cx="3808992" cy="3384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530678</xdr:colOff>
      <xdr:row>21</xdr:row>
      <xdr:rowOff>197556</xdr:rowOff>
    </xdr:from>
    <xdr:to>
      <xdr:col>5</xdr:col>
      <xdr:colOff>95250</xdr:colOff>
      <xdr:row>28</xdr:row>
      <xdr:rowOff>284696</xdr:rowOff>
    </xdr:to>
    <xdr:sp macro="" textlink="">
      <xdr:nvSpPr>
        <xdr:cNvPr id="12" name="Bocadillo nube: nube 11">
          <a:extLst>
            <a:ext uri="{FF2B5EF4-FFF2-40B4-BE49-F238E27FC236}">
              <a16:creationId xmlns:a16="http://schemas.microsoft.com/office/drawing/2014/main" xmlns="" id="{D7B2DAB6-BA25-4B1D-B307-86BAFE5E9BFC}"/>
            </a:ext>
          </a:extLst>
        </xdr:cNvPr>
        <xdr:cNvSpPr/>
      </xdr:nvSpPr>
      <xdr:spPr>
        <a:xfrm>
          <a:off x="530678" y="10710334"/>
          <a:ext cx="4178905" cy="1921584"/>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a:solidFill>
                <a:schemeClr val="lt1"/>
              </a:solidFill>
              <a:effectLst/>
              <a:latin typeface="+mn-lt"/>
              <a:ea typeface="+mn-ea"/>
              <a:cs typeface="+mn-cs"/>
            </a:rPr>
            <a:t>¡Perfecto, buen trabajo! Ahora, continuemos avanzando al siguiente nivel en nuestro viaje.</a:t>
          </a:r>
          <a:r>
            <a:rPr lang="es-CO" sz="1400" b="1">
              <a:solidFill>
                <a:schemeClr val="lt1"/>
              </a:solidFill>
              <a:effectLst/>
              <a:latin typeface="+mn-lt"/>
              <a:ea typeface="+mn-ea"/>
              <a:cs typeface="+mn-cs"/>
            </a:rPr>
            <a:t> </a:t>
          </a:r>
        </a:p>
      </xdr:txBody>
    </xdr:sp>
    <xdr:clientData/>
  </xdr:twoCellAnchor>
  <xdr:twoCellAnchor editAs="oneCell">
    <xdr:from>
      <xdr:col>7</xdr:col>
      <xdr:colOff>3146777</xdr:colOff>
      <xdr:row>1</xdr:row>
      <xdr:rowOff>56444</xdr:rowOff>
    </xdr:from>
    <xdr:to>
      <xdr:col>8</xdr:col>
      <xdr:colOff>1340556</xdr:colOff>
      <xdr:row>6</xdr:row>
      <xdr:rowOff>268111</xdr:rowOff>
    </xdr:to>
    <xdr:pic>
      <xdr:nvPicPr>
        <xdr:cNvPr id="13" name="Google Shape;306;p11" descr="Texto&#10;&#10;Descripción generada automáticamente">
          <a:hlinkClick xmlns:r="http://schemas.openxmlformats.org/officeDocument/2006/relationships" r:id="rId2"/>
          <a:extLst>
            <a:ext uri="{FF2B5EF4-FFF2-40B4-BE49-F238E27FC236}">
              <a16:creationId xmlns:a16="http://schemas.microsoft.com/office/drawing/2014/main" xmlns="" id="{8F275704-CAE6-42D1-B7A4-1E31D3FA8CA1}"/>
            </a:ext>
          </a:extLst>
        </xdr:cNvPr>
        <xdr:cNvPicPr preferRelativeResize="0"/>
      </xdr:nvPicPr>
      <xdr:blipFill rotWithShape="1">
        <a:blip xmlns:r="http://schemas.openxmlformats.org/officeDocument/2006/relationships" r:embed="rId3">
          <a:alphaModFix/>
        </a:blip>
        <a:srcRect/>
        <a:stretch/>
      </xdr:blipFill>
      <xdr:spPr>
        <a:xfrm>
          <a:off x="11613444" y="254000"/>
          <a:ext cx="2455334" cy="1312333"/>
        </a:xfrm>
        <a:prstGeom prst="rect">
          <a:avLst/>
        </a:prstGeom>
        <a:noFill/>
        <a:ln>
          <a:noFill/>
        </a:ln>
      </xdr:spPr>
    </xdr:pic>
    <xdr:clientData/>
  </xdr:twoCellAnchor>
  <xdr:twoCellAnchor>
    <xdr:from>
      <xdr:col>8</xdr:col>
      <xdr:colOff>2365124</xdr:colOff>
      <xdr:row>2</xdr:row>
      <xdr:rowOff>155222</xdr:rowOff>
    </xdr:from>
    <xdr:to>
      <xdr:col>11</xdr:col>
      <xdr:colOff>452187</xdr:colOff>
      <xdr:row>5</xdr:row>
      <xdr:rowOff>179035</xdr:rowOff>
    </xdr:to>
    <xdr:sp macro="" textlink="">
      <xdr:nvSpPr>
        <xdr:cNvPr id="15" name="Rectángulo: biselado 14">
          <a:hlinkClick xmlns:r="http://schemas.openxmlformats.org/officeDocument/2006/relationships" r:id="rId4"/>
          <a:extLst>
            <a:ext uri="{FF2B5EF4-FFF2-40B4-BE49-F238E27FC236}">
              <a16:creationId xmlns:a16="http://schemas.microsoft.com/office/drawing/2014/main" xmlns="" id="{0C766D25-22B2-49FC-A263-F37B0F7EA94B}"/>
            </a:ext>
          </a:extLst>
        </xdr:cNvPr>
        <xdr:cNvSpPr/>
      </xdr:nvSpPr>
      <xdr:spPr>
        <a:xfrm>
          <a:off x="15093346" y="663222"/>
          <a:ext cx="1868841" cy="616480"/>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MAPA</a:t>
          </a:r>
        </a:p>
      </xdr:txBody>
    </xdr:sp>
    <xdr:clientData/>
  </xdr:twoCellAnchor>
  <xdr:twoCellAnchor editAs="oneCell">
    <xdr:from>
      <xdr:col>1</xdr:col>
      <xdr:colOff>98778</xdr:colOff>
      <xdr:row>12</xdr:row>
      <xdr:rowOff>155222</xdr:rowOff>
    </xdr:from>
    <xdr:to>
      <xdr:col>4</xdr:col>
      <xdr:colOff>550333</xdr:colOff>
      <xdr:row>16</xdr:row>
      <xdr:rowOff>310444</xdr:rowOff>
    </xdr:to>
    <xdr:pic>
      <xdr:nvPicPr>
        <xdr:cNvPr id="10" name="Imagen 9">
          <a:extLst>
            <a:ext uri="{FF2B5EF4-FFF2-40B4-BE49-F238E27FC236}">
              <a16:creationId xmlns:a16="http://schemas.microsoft.com/office/drawing/2014/main" xmlns="" id="{72AA0856-34F8-0D3A-0170-F6E280E8ED78}"/>
            </a:ext>
          </a:extLst>
        </xdr:cNvPr>
        <xdr:cNvPicPr>
          <a:picLocks noChangeAspect="1"/>
        </xdr:cNvPicPr>
      </xdr:nvPicPr>
      <xdr:blipFill>
        <a:blip xmlns:r="http://schemas.openxmlformats.org/officeDocument/2006/relationships" r:embed="rId5"/>
        <a:stretch>
          <a:fillRect/>
        </a:stretch>
      </xdr:blipFill>
      <xdr:spPr>
        <a:xfrm>
          <a:off x="733778" y="4430889"/>
          <a:ext cx="3640666" cy="3640666"/>
        </a:xfrm>
        <a:prstGeom prst="rect">
          <a:avLst/>
        </a:prstGeom>
      </xdr:spPr>
    </xdr:pic>
    <xdr:clientData/>
  </xdr:twoCellAnchor>
  <xdr:twoCellAnchor editAs="oneCell">
    <xdr:from>
      <xdr:col>0</xdr:col>
      <xdr:colOff>395110</xdr:colOff>
      <xdr:row>29</xdr:row>
      <xdr:rowOff>282221</xdr:rowOff>
    </xdr:from>
    <xdr:to>
      <xdr:col>3</xdr:col>
      <xdr:colOff>860777</xdr:colOff>
      <xdr:row>32</xdr:row>
      <xdr:rowOff>141110</xdr:rowOff>
    </xdr:to>
    <xdr:pic>
      <xdr:nvPicPr>
        <xdr:cNvPr id="14" name="Imagen 13">
          <a:extLst>
            <a:ext uri="{FF2B5EF4-FFF2-40B4-BE49-F238E27FC236}">
              <a16:creationId xmlns:a16="http://schemas.microsoft.com/office/drawing/2014/main" xmlns="" id="{4A40C815-01F7-CD02-3E2B-B48CCA0887D4}"/>
            </a:ext>
          </a:extLst>
        </xdr:cNvPr>
        <xdr:cNvPicPr>
          <a:picLocks noChangeAspect="1"/>
        </xdr:cNvPicPr>
      </xdr:nvPicPr>
      <xdr:blipFill>
        <a:blip xmlns:r="http://schemas.openxmlformats.org/officeDocument/2006/relationships" r:embed="rId6"/>
        <a:stretch>
          <a:fillRect/>
        </a:stretch>
      </xdr:blipFill>
      <xdr:spPr>
        <a:xfrm>
          <a:off x="395110" y="13193888"/>
          <a:ext cx="3160889" cy="31608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4430889</xdr:colOff>
      <xdr:row>5</xdr:row>
      <xdr:rowOff>106950</xdr:rowOff>
    </xdr:from>
    <xdr:to>
      <xdr:col>12</xdr:col>
      <xdr:colOff>122464</xdr:colOff>
      <xdr:row>29</xdr:row>
      <xdr:rowOff>258535</xdr:rowOff>
    </xdr:to>
    <xdr:pic>
      <xdr:nvPicPr>
        <xdr:cNvPr id="2" name="Imagen 1">
          <a:extLst>
            <a:ext uri="{FF2B5EF4-FFF2-40B4-BE49-F238E27FC236}">
              <a16:creationId xmlns:a16="http://schemas.microsoft.com/office/drawing/2014/main" xmlns="" id="{8F64D4D1-2A6A-4CD7-B963-CEC87DDB337D}"/>
            </a:ext>
          </a:extLst>
        </xdr:cNvPr>
        <xdr:cNvPicPr>
          <a:picLocks noChangeAspect="1"/>
        </xdr:cNvPicPr>
      </xdr:nvPicPr>
      <xdr:blipFill rotWithShape="1">
        <a:blip xmlns:r="http://schemas.openxmlformats.org/officeDocument/2006/relationships" r:embed="rId1"/>
        <a:srcRect l="21227" t="32417" r="22704" b="15377"/>
        <a:stretch/>
      </xdr:blipFill>
      <xdr:spPr>
        <a:xfrm>
          <a:off x="5305778" y="1094728"/>
          <a:ext cx="10494130" cy="5090474"/>
        </a:xfrm>
        <a:prstGeom prst="rect">
          <a:avLst/>
        </a:prstGeom>
      </xdr:spPr>
    </xdr:pic>
    <xdr:clientData/>
  </xdr:twoCellAnchor>
  <xdr:oneCellAnchor>
    <xdr:from>
      <xdr:col>1</xdr:col>
      <xdr:colOff>707149</xdr:colOff>
      <xdr:row>0</xdr:row>
      <xdr:rowOff>7665</xdr:rowOff>
    </xdr:from>
    <xdr:ext cx="10884198" cy="781111"/>
    <xdr:sp macro="" textlink="">
      <xdr:nvSpPr>
        <xdr:cNvPr id="3" name="CuadroTexto 2">
          <a:extLst>
            <a:ext uri="{FF2B5EF4-FFF2-40B4-BE49-F238E27FC236}">
              <a16:creationId xmlns:a16="http://schemas.microsoft.com/office/drawing/2014/main" xmlns="" id="{49F88CF8-FE9E-49DB-A840-BE45F5B2080A}"/>
            </a:ext>
          </a:extLst>
        </xdr:cNvPr>
        <xdr:cNvSpPr txBox="1"/>
      </xdr:nvSpPr>
      <xdr:spPr>
        <a:xfrm>
          <a:off x="1469149" y="7665"/>
          <a:ext cx="10884198"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4400" b="1" u="sng">
              <a:solidFill>
                <a:srgbClr val="002060"/>
              </a:solidFill>
            </a:rPr>
            <a:t>SEGMENTOS</a:t>
          </a:r>
          <a:r>
            <a:rPr lang="es-CO" sz="4400" b="1" u="sng" baseline="0">
              <a:solidFill>
                <a:srgbClr val="002060"/>
              </a:solidFill>
            </a:rPr>
            <a:t> DE CLIENTES ( Publico objetivo)</a:t>
          </a:r>
          <a:r>
            <a:rPr lang="es-CO" sz="4400" b="1" u="sng">
              <a:solidFill>
                <a:srgbClr val="002060"/>
              </a:solidFill>
            </a:rPr>
            <a:t>.</a:t>
          </a:r>
          <a:endParaRPr lang="es-CO" sz="4400" u="sng">
            <a:solidFill>
              <a:srgbClr val="002060"/>
            </a:solidFill>
          </a:endParaRPr>
        </a:p>
      </xdr:txBody>
    </xdr:sp>
    <xdr:clientData/>
  </xdr:oneCellAnchor>
  <xdr:twoCellAnchor>
    <xdr:from>
      <xdr:col>0</xdr:col>
      <xdr:colOff>0</xdr:colOff>
      <xdr:row>5</xdr:row>
      <xdr:rowOff>8567</xdr:rowOff>
    </xdr:from>
    <xdr:to>
      <xdr:col>1</xdr:col>
      <xdr:colOff>3753555</xdr:colOff>
      <xdr:row>16</xdr:row>
      <xdr:rowOff>56444</xdr:rowOff>
    </xdr:to>
    <xdr:sp macro="" textlink="">
      <xdr:nvSpPr>
        <xdr:cNvPr id="5" name="Bocadillo nube: nube 4">
          <a:extLst>
            <a:ext uri="{FF2B5EF4-FFF2-40B4-BE49-F238E27FC236}">
              <a16:creationId xmlns:a16="http://schemas.microsoft.com/office/drawing/2014/main" xmlns="" id="{43BE5C1D-D878-4BAE-85EE-8656AD9B155E}"/>
            </a:ext>
          </a:extLst>
        </xdr:cNvPr>
        <xdr:cNvSpPr/>
      </xdr:nvSpPr>
      <xdr:spPr>
        <a:xfrm>
          <a:off x="0" y="996345"/>
          <a:ext cx="4628444" cy="2418543"/>
        </a:xfrm>
        <a:prstGeom prst="cloudCallout">
          <a:avLst>
            <a:gd name="adj1" fmla="val 27953"/>
            <a:gd name="adj2" fmla="val 57180"/>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i="0">
              <a:solidFill>
                <a:schemeClr val="lt1"/>
              </a:solidFill>
              <a:effectLst/>
              <a:latin typeface="+mn-lt"/>
              <a:ea typeface="+mn-ea"/>
              <a:cs typeface="+mn-cs"/>
            </a:rPr>
            <a:t>¡Excelente! Ahora hemos alcanzado el nivel 2. Aquí nos enfocaremos en el segmento de clientes. Para ello, vamos a revisar estas tres variables a identificar.</a:t>
          </a:r>
          <a:endParaRPr lang="es-CO" sz="1600" b="1">
            <a:solidFill>
              <a:schemeClr val="lt1"/>
            </a:solidFill>
            <a:effectLst/>
            <a:latin typeface="+mn-lt"/>
            <a:ea typeface="+mn-ea"/>
            <a:cs typeface="+mn-cs"/>
          </a:endParaRPr>
        </a:p>
      </xdr:txBody>
    </xdr:sp>
    <xdr:clientData/>
  </xdr:twoCellAnchor>
  <xdr:twoCellAnchor>
    <xdr:from>
      <xdr:col>3</xdr:col>
      <xdr:colOff>295729</xdr:colOff>
      <xdr:row>29</xdr:row>
      <xdr:rowOff>228961</xdr:rowOff>
    </xdr:from>
    <xdr:to>
      <xdr:col>8</xdr:col>
      <xdr:colOff>394606</xdr:colOff>
      <xdr:row>34</xdr:row>
      <xdr:rowOff>126999</xdr:rowOff>
    </xdr:to>
    <xdr:sp macro="" textlink="">
      <xdr:nvSpPr>
        <xdr:cNvPr id="7" name="Bocadillo nube: nube 6">
          <a:extLst>
            <a:ext uri="{FF2B5EF4-FFF2-40B4-BE49-F238E27FC236}">
              <a16:creationId xmlns:a16="http://schemas.microsoft.com/office/drawing/2014/main" xmlns="" id="{F2140E12-C1C1-4DBF-944E-8095B4EDD255}"/>
            </a:ext>
          </a:extLst>
        </xdr:cNvPr>
        <xdr:cNvSpPr/>
      </xdr:nvSpPr>
      <xdr:spPr>
        <a:xfrm>
          <a:off x="8099173" y="6155628"/>
          <a:ext cx="4473322" cy="1774815"/>
        </a:xfrm>
        <a:prstGeom prst="cloudCallout">
          <a:avLst>
            <a:gd name="adj1" fmla="val -25010"/>
            <a:gd name="adj2" fmla="val 66494"/>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600" b="1">
              <a:solidFill>
                <a:schemeClr val="lt1"/>
              </a:solidFill>
              <a:effectLst/>
              <a:latin typeface="+mn-lt"/>
              <a:ea typeface="+mn-ea"/>
              <a:cs typeface="+mn-cs"/>
            </a:rPr>
            <a:t>Perfecto. Teniendo en cuenta las anteriores variables, vamos a ayudar a Próspero a construir su segmento de cliente. </a:t>
          </a:r>
          <a:endParaRPr lang="es-CO" sz="1600">
            <a:effectLst/>
          </a:endParaRPr>
        </a:p>
        <a:p>
          <a:pPr algn="ctr"/>
          <a:endParaRPr lang="es-CO" sz="1100">
            <a:solidFill>
              <a:schemeClr val="lt1"/>
            </a:solidFill>
            <a:effectLst/>
            <a:latin typeface="+mn-lt"/>
            <a:ea typeface="+mn-ea"/>
            <a:cs typeface="+mn-cs"/>
          </a:endParaRPr>
        </a:p>
      </xdr:txBody>
    </xdr:sp>
    <xdr:clientData/>
  </xdr:twoCellAnchor>
  <xdr:twoCellAnchor>
    <xdr:from>
      <xdr:col>4</xdr:col>
      <xdr:colOff>35276</xdr:colOff>
      <xdr:row>40</xdr:row>
      <xdr:rowOff>155223</xdr:rowOff>
    </xdr:from>
    <xdr:to>
      <xdr:col>9</xdr:col>
      <xdr:colOff>68035</xdr:colOff>
      <xdr:row>49</xdr:row>
      <xdr:rowOff>373945</xdr:rowOff>
    </xdr:to>
    <xdr:sp macro="" textlink="">
      <xdr:nvSpPr>
        <xdr:cNvPr id="10" name="Bocadillo nube: nube 9">
          <a:extLst>
            <a:ext uri="{FF2B5EF4-FFF2-40B4-BE49-F238E27FC236}">
              <a16:creationId xmlns:a16="http://schemas.microsoft.com/office/drawing/2014/main" xmlns="" id="{6F7A7C22-A302-4AF6-8C54-95BD13C9DB0B}"/>
            </a:ext>
          </a:extLst>
        </xdr:cNvPr>
        <xdr:cNvSpPr/>
      </xdr:nvSpPr>
      <xdr:spPr>
        <a:xfrm>
          <a:off x="8713609" y="10611556"/>
          <a:ext cx="4407204" cy="2109611"/>
        </a:xfrm>
        <a:prstGeom prst="cloudCallout">
          <a:avLst>
            <a:gd name="adj1" fmla="val -43788"/>
            <a:gd name="adj2" fmla="val 52744"/>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¡Fantástico! Ahora, retomemos nuestro viaje y avancemos al tercer nivel.</a:t>
          </a:r>
        </a:p>
        <a:p>
          <a:pPr algn="ctr"/>
          <a:r>
            <a:rPr lang="es-CO" sz="1600" b="1">
              <a:solidFill>
                <a:schemeClr val="lt1"/>
              </a:solidFill>
              <a:effectLst/>
              <a:latin typeface="+mn-lt"/>
              <a:ea typeface="+mn-ea"/>
              <a:cs typeface="+mn-cs"/>
            </a:rPr>
            <a:t>Vamos</a:t>
          </a:r>
          <a:r>
            <a:rPr lang="es-CO" sz="1600" b="1" baseline="0">
              <a:solidFill>
                <a:schemeClr val="lt1"/>
              </a:solidFill>
              <a:effectLst/>
              <a:latin typeface="+mn-lt"/>
              <a:ea typeface="+mn-ea"/>
              <a:cs typeface="+mn-cs"/>
            </a:rPr>
            <a:t> al Mapa</a:t>
          </a:r>
          <a:endParaRPr lang="es-CO" sz="1600" b="1">
            <a:solidFill>
              <a:schemeClr val="lt1"/>
            </a:solidFill>
            <a:effectLst/>
            <a:latin typeface="+mn-lt"/>
            <a:ea typeface="+mn-ea"/>
            <a:cs typeface="+mn-cs"/>
          </a:endParaRPr>
        </a:p>
      </xdr:txBody>
    </xdr:sp>
    <xdr:clientData/>
  </xdr:twoCellAnchor>
  <xdr:twoCellAnchor editAs="oneCell">
    <xdr:from>
      <xdr:col>8</xdr:col>
      <xdr:colOff>582691</xdr:colOff>
      <xdr:row>0</xdr:row>
      <xdr:rowOff>137705</xdr:rowOff>
    </xdr:from>
    <xdr:to>
      <xdr:col>11</xdr:col>
      <xdr:colOff>80043</xdr:colOff>
      <xdr:row>5</xdr:row>
      <xdr:rowOff>86180</xdr:rowOff>
    </xdr:to>
    <xdr:pic>
      <xdr:nvPicPr>
        <xdr:cNvPr id="11" name="Google Shape;306;p11" descr="Texto&#10;&#10;Descripción generada automáticamente">
          <a:hlinkClick xmlns:r="http://schemas.openxmlformats.org/officeDocument/2006/relationships" r:id="rId2"/>
          <a:extLst>
            <a:ext uri="{FF2B5EF4-FFF2-40B4-BE49-F238E27FC236}">
              <a16:creationId xmlns:a16="http://schemas.microsoft.com/office/drawing/2014/main" xmlns="" id="{F87BB875-9596-4ED7-8F30-469FB99296A0}"/>
            </a:ext>
          </a:extLst>
        </xdr:cNvPr>
        <xdr:cNvPicPr preferRelativeResize="0"/>
      </xdr:nvPicPr>
      <xdr:blipFill rotWithShape="1">
        <a:blip xmlns:r="http://schemas.openxmlformats.org/officeDocument/2006/relationships" r:embed="rId3">
          <a:alphaModFix/>
        </a:blip>
        <a:srcRect/>
        <a:stretch/>
      </xdr:blipFill>
      <xdr:spPr>
        <a:xfrm>
          <a:off x="12760580" y="137705"/>
          <a:ext cx="2122019" cy="936253"/>
        </a:xfrm>
        <a:prstGeom prst="rect">
          <a:avLst/>
        </a:prstGeom>
        <a:noFill/>
        <a:ln>
          <a:noFill/>
        </a:ln>
      </xdr:spPr>
    </xdr:pic>
    <xdr:clientData/>
  </xdr:twoCellAnchor>
  <xdr:twoCellAnchor>
    <xdr:from>
      <xdr:col>11</xdr:col>
      <xdr:colOff>849690</xdr:colOff>
      <xdr:row>1</xdr:row>
      <xdr:rowOff>162782</xdr:rowOff>
    </xdr:from>
    <xdr:to>
      <xdr:col>14</xdr:col>
      <xdr:colOff>93865</xdr:colOff>
      <xdr:row>4</xdr:row>
      <xdr:rowOff>193651</xdr:rowOff>
    </xdr:to>
    <xdr:sp macro="" textlink="">
      <xdr:nvSpPr>
        <xdr:cNvPr id="13" name="Rectángulo: biselado 12">
          <a:hlinkClick xmlns:r="http://schemas.openxmlformats.org/officeDocument/2006/relationships" r:id="rId4"/>
          <a:extLst>
            <a:ext uri="{FF2B5EF4-FFF2-40B4-BE49-F238E27FC236}">
              <a16:creationId xmlns:a16="http://schemas.microsoft.com/office/drawing/2014/main" xmlns="" id="{1057EE1E-41BB-47A2-AB79-ED0E2C43B2EE}"/>
            </a:ext>
          </a:extLst>
        </xdr:cNvPr>
        <xdr:cNvSpPr/>
      </xdr:nvSpPr>
      <xdr:spPr>
        <a:xfrm>
          <a:off x="15652246" y="360338"/>
          <a:ext cx="1868841" cy="623535"/>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MAPA</a:t>
          </a:r>
        </a:p>
      </xdr:txBody>
    </xdr:sp>
    <xdr:clientData/>
  </xdr:twoCellAnchor>
  <xdr:twoCellAnchor editAs="oneCell">
    <xdr:from>
      <xdr:col>1</xdr:col>
      <xdr:colOff>2060223</xdr:colOff>
      <xdr:row>15</xdr:row>
      <xdr:rowOff>141112</xdr:rowOff>
    </xdr:from>
    <xdr:to>
      <xdr:col>1</xdr:col>
      <xdr:colOff>4586111</xdr:colOff>
      <xdr:row>28</xdr:row>
      <xdr:rowOff>98778</xdr:rowOff>
    </xdr:to>
    <xdr:pic>
      <xdr:nvPicPr>
        <xdr:cNvPr id="8" name="Imagen 7">
          <a:extLst>
            <a:ext uri="{FF2B5EF4-FFF2-40B4-BE49-F238E27FC236}">
              <a16:creationId xmlns:a16="http://schemas.microsoft.com/office/drawing/2014/main" xmlns="" id="{BC1C3AC1-F0C3-553E-8CCD-88B467CA1E61}"/>
            </a:ext>
          </a:extLst>
        </xdr:cNvPr>
        <xdr:cNvPicPr>
          <a:picLocks noChangeAspect="1"/>
        </xdr:cNvPicPr>
      </xdr:nvPicPr>
      <xdr:blipFill>
        <a:blip xmlns:r="http://schemas.openxmlformats.org/officeDocument/2006/relationships" r:embed="rId5"/>
        <a:stretch>
          <a:fillRect/>
        </a:stretch>
      </xdr:blipFill>
      <xdr:spPr>
        <a:xfrm>
          <a:off x="2935112" y="3302001"/>
          <a:ext cx="2525888" cy="2525888"/>
        </a:xfrm>
        <a:prstGeom prst="rect">
          <a:avLst/>
        </a:prstGeom>
      </xdr:spPr>
    </xdr:pic>
    <xdr:clientData/>
  </xdr:twoCellAnchor>
  <xdr:twoCellAnchor editAs="oneCell">
    <xdr:from>
      <xdr:col>2</xdr:col>
      <xdr:colOff>395109</xdr:colOff>
      <xdr:row>35</xdr:row>
      <xdr:rowOff>411683</xdr:rowOff>
    </xdr:from>
    <xdr:to>
      <xdr:col>5</xdr:col>
      <xdr:colOff>451554</xdr:colOff>
      <xdr:row>40</xdr:row>
      <xdr:rowOff>81703</xdr:rowOff>
    </xdr:to>
    <xdr:pic>
      <xdr:nvPicPr>
        <xdr:cNvPr id="12" name="Imagen 11">
          <a:extLst>
            <a:ext uri="{FF2B5EF4-FFF2-40B4-BE49-F238E27FC236}">
              <a16:creationId xmlns:a16="http://schemas.microsoft.com/office/drawing/2014/main" xmlns="" id="{8D109AC9-FB16-BB1C-38BB-2C4AF5F1FA2D}"/>
            </a:ext>
          </a:extLst>
        </xdr:cNvPr>
        <xdr:cNvPicPr>
          <a:picLocks noChangeAspect="1"/>
        </xdr:cNvPicPr>
      </xdr:nvPicPr>
      <xdr:blipFill>
        <a:blip xmlns:r="http://schemas.openxmlformats.org/officeDocument/2006/relationships" r:embed="rId6"/>
        <a:stretch>
          <a:fillRect/>
        </a:stretch>
      </xdr:blipFill>
      <xdr:spPr>
        <a:xfrm>
          <a:off x="7323665" y="8412683"/>
          <a:ext cx="2681111" cy="2125353"/>
        </a:xfrm>
        <a:prstGeom prst="rect">
          <a:avLst/>
        </a:prstGeom>
      </xdr:spPr>
    </xdr:pic>
    <xdr:clientData/>
  </xdr:twoCellAnchor>
  <xdr:twoCellAnchor editAs="oneCell">
    <xdr:from>
      <xdr:col>2</xdr:col>
      <xdr:colOff>409221</xdr:colOff>
      <xdr:row>49</xdr:row>
      <xdr:rowOff>493890</xdr:rowOff>
    </xdr:from>
    <xdr:to>
      <xdr:col>5</xdr:col>
      <xdr:colOff>705555</xdr:colOff>
      <xdr:row>57</xdr:row>
      <xdr:rowOff>578556</xdr:rowOff>
    </xdr:to>
    <xdr:pic>
      <xdr:nvPicPr>
        <xdr:cNvPr id="14" name="Imagen 13">
          <a:extLst>
            <a:ext uri="{FF2B5EF4-FFF2-40B4-BE49-F238E27FC236}">
              <a16:creationId xmlns:a16="http://schemas.microsoft.com/office/drawing/2014/main" xmlns="" id="{7BD2EF3A-735D-1E41-77A3-85C478A9D3CB}"/>
            </a:ext>
          </a:extLst>
        </xdr:cNvPr>
        <xdr:cNvPicPr>
          <a:picLocks noChangeAspect="1"/>
        </xdr:cNvPicPr>
      </xdr:nvPicPr>
      <xdr:blipFill>
        <a:blip xmlns:r="http://schemas.openxmlformats.org/officeDocument/2006/relationships" r:embed="rId7"/>
        <a:stretch>
          <a:fillRect/>
        </a:stretch>
      </xdr:blipFill>
      <xdr:spPr>
        <a:xfrm>
          <a:off x="7337777" y="12841112"/>
          <a:ext cx="2921000" cy="2921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247650</xdr:colOff>
      <xdr:row>1</xdr:row>
      <xdr:rowOff>4763</xdr:rowOff>
    </xdr:from>
    <xdr:ext cx="6529480" cy="781111"/>
    <xdr:sp macro="" textlink="">
      <xdr:nvSpPr>
        <xdr:cNvPr id="2" name="CuadroTexto 1">
          <a:extLst>
            <a:ext uri="{FF2B5EF4-FFF2-40B4-BE49-F238E27FC236}">
              <a16:creationId xmlns:a16="http://schemas.microsoft.com/office/drawing/2014/main" xmlns="" id="{83352027-7FD1-4AB7-9A04-2409FE2DA980}"/>
            </a:ext>
          </a:extLst>
        </xdr:cNvPr>
        <xdr:cNvSpPr txBox="1"/>
      </xdr:nvSpPr>
      <xdr:spPr>
        <a:xfrm>
          <a:off x="247650" y="195263"/>
          <a:ext cx="6529480"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4400" b="1" u="sng">
              <a:solidFill>
                <a:srgbClr val="002060"/>
              </a:solidFill>
            </a:rPr>
            <a:t>RELACION</a:t>
          </a:r>
          <a:r>
            <a:rPr lang="es-CO" sz="4400" b="1" u="sng" baseline="0">
              <a:solidFill>
                <a:srgbClr val="002060"/>
              </a:solidFill>
            </a:rPr>
            <a:t> CON EL CLIENTE</a:t>
          </a:r>
          <a:r>
            <a:rPr lang="es-CO" sz="2800" b="1" u="sng" baseline="0">
              <a:solidFill>
                <a:srgbClr val="002060"/>
              </a:solidFill>
            </a:rPr>
            <a:t>.</a:t>
          </a:r>
          <a:r>
            <a:rPr lang="es-CO" sz="1100" b="1" u="sng">
              <a:solidFill>
                <a:srgbClr val="002060"/>
              </a:solidFill>
            </a:rPr>
            <a:t>.</a:t>
          </a:r>
        </a:p>
      </xdr:txBody>
    </xdr:sp>
    <xdr:clientData/>
  </xdr:oneCellAnchor>
  <xdr:twoCellAnchor>
    <xdr:from>
      <xdr:col>2</xdr:col>
      <xdr:colOff>232835</xdr:colOff>
      <xdr:row>7</xdr:row>
      <xdr:rowOff>30689</xdr:rowOff>
    </xdr:from>
    <xdr:to>
      <xdr:col>7</xdr:col>
      <xdr:colOff>508001</xdr:colOff>
      <xdr:row>13</xdr:row>
      <xdr:rowOff>101600</xdr:rowOff>
    </xdr:to>
    <xdr:sp macro="" textlink="">
      <xdr:nvSpPr>
        <xdr:cNvPr id="4" name="Bocadillo nube: nube 3">
          <a:extLst>
            <a:ext uri="{FF2B5EF4-FFF2-40B4-BE49-F238E27FC236}">
              <a16:creationId xmlns:a16="http://schemas.microsoft.com/office/drawing/2014/main" xmlns="" id="{126EF585-8FB8-4BB9-82AD-C59549389ADC}"/>
            </a:ext>
          </a:extLst>
        </xdr:cNvPr>
        <xdr:cNvSpPr/>
      </xdr:nvSpPr>
      <xdr:spPr>
        <a:xfrm>
          <a:off x="11307235" y="1364189"/>
          <a:ext cx="4656666" cy="2179111"/>
        </a:xfrm>
        <a:prstGeom prst="cloudCallout">
          <a:avLst>
            <a:gd name="adj1" fmla="val -29721"/>
            <a:gd name="adj2" fmla="val 68935"/>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a:solidFill>
                <a:schemeClr val="lt1"/>
              </a:solidFill>
              <a:effectLst/>
              <a:latin typeface="+mn-lt"/>
              <a:ea typeface="+mn-ea"/>
              <a:cs typeface="+mn-cs"/>
            </a:rPr>
            <a:t>¿Qué tal te ha parecido nuestro viaje hasta ahora? Prospero ha avanzado bastante en la construcción de su negocio. Ahora, ¿te gustaría ayudarlo a identificar cuál sería la relación con el cliente?</a:t>
          </a:r>
          <a:endParaRPr lang="es-CO" sz="1400" b="1">
            <a:solidFill>
              <a:schemeClr val="lt1"/>
            </a:solidFill>
            <a:effectLst/>
            <a:latin typeface="+mn-lt"/>
            <a:ea typeface="+mn-ea"/>
            <a:cs typeface="+mn-cs"/>
          </a:endParaRPr>
        </a:p>
      </xdr:txBody>
    </xdr:sp>
    <xdr:clientData/>
  </xdr:twoCellAnchor>
  <xdr:twoCellAnchor>
    <xdr:from>
      <xdr:col>2</xdr:col>
      <xdr:colOff>367507</xdr:colOff>
      <xdr:row>25</xdr:row>
      <xdr:rowOff>25400</xdr:rowOff>
    </xdr:from>
    <xdr:to>
      <xdr:col>6</xdr:col>
      <xdr:colOff>812799</xdr:colOff>
      <xdr:row>27</xdr:row>
      <xdr:rowOff>194468</xdr:rowOff>
    </xdr:to>
    <xdr:sp macro="" textlink="">
      <xdr:nvSpPr>
        <xdr:cNvPr id="6" name="Bocadillo nube: nube 5">
          <a:extLst>
            <a:ext uri="{FF2B5EF4-FFF2-40B4-BE49-F238E27FC236}">
              <a16:creationId xmlns:a16="http://schemas.microsoft.com/office/drawing/2014/main" xmlns="" id="{49D5ADCD-E556-4B13-8131-4116D2EA343D}"/>
            </a:ext>
          </a:extLst>
        </xdr:cNvPr>
        <xdr:cNvSpPr/>
      </xdr:nvSpPr>
      <xdr:spPr>
        <a:xfrm>
          <a:off x="11441907" y="6794500"/>
          <a:ext cx="3950492" cy="1566068"/>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a:solidFill>
                <a:schemeClr val="lt1"/>
              </a:solidFill>
              <a:effectLst/>
              <a:latin typeface="+mn-lt"/>
              <a:ea typeface="+mn-ea"/>
              <a:cs typeface="+mn-cs"/>
            </a:rPr>
            <a:t>¡Muy bien hecho! Sigamos avanzando en nuestro viaje y pasemos al cuarto nivel.</a:t>
          </a:r>
        </a:p>
        <a:p>
          <a:pPr algn="ctr"/>
          <a:r>
            <a:rPr lang="es-CO" sz="1400" b="1">
              <a:solidFill>
                <a:schemeClr val="lt1"/>
              </a:solidFill>
              <a:effectLst/>
              <a:latin typeface="+mn-lt"/>
              <a:ea typeface="+mn-ea"/>
              <a:cs typeface="+mn-cs"/>
            </a:rPr>
            <a:t>Vamos al Mapa.</a:t>
          </a:r>
        </a:p>
      </xdr:txBody>
    </xdr:sp>
    <xdr:clientData/>
  </xdr:twoCellAnchor>
  <xdr:twoCellAnchor editAs="oneCell">
    <xdr:from>
      <xdr:col>1</xdr:col>
      <xdr:colOff>3441700</xdr:colOff>
      <xdr:row>0</xdr:row>
      <xdr:rowOff>188912</xdr:rowOff>
    </xdr:from>
    <xdr:to>
      <xdr:col>1</xdr:col>
      <xdr:colOff>5828505</xdr:colOff>
      <xdr:row>6</xdr:row>
      <xdr:rowOff>12699</xdr:rowOff>
    </xdr:to>
    <xdr:pic>
      <xdr:nvPicPr>
        <xdr:cNvPr id="9" name="Google Shape;306;p11" descr="Texto&#10;&#10;Descripción generada automáticamente">
          <a:hlinkClick xmlns:r="http://schemas.openxmlformats.org/officeDocument/2006/relationships" r:id="rId1"/>
          <a:extLst>
            <a:ext uri="{FF2B5EF4-FFF2-40B4-BE49-F238E27FC236}">
              <a16:creationId xmlns:a16="http://schemas.microsoft.com/office/drawing/2014/main" xmlns="" id="{64D60F66-9E75-4428-BA17-63A9D5238F6E}"/>
            </a:ext>
          </a:extLst>
        </xdr:cNvPr>
        <xdr:cNvPicPr preferRelativeResize="0"/>
      </xdr:nvPicPr>
      <xdr:blipFill rotWithShape="1">
        <a:blip xmlns:r="http://schemas.openxmlformats.org/officeDocument/2006/relationships" r:embed="rId2">
          <a:alphaModFix/>
        </a:blip>
        <a:srcRect/>
        <a:stretch/>
      </xdr:blipFill>
      <xdr:spPr>
        <a:xfrm>
          <a:off x="7848600" y="188912"/>
          <a:ext cx="2586830" cy="966787"/>
        </a:xfrm>
        <a:prstGeom prst="rect">
          <a:avLst/>
        </a:prstGeom>
        <a:noFill/>
        <a:ln>
          <a:noFill/>
        </a:ln>
      </xdr:spPr>
    </xdr:pic>
    <xdr:clientData/>
  </xdr:twoCellAnchor>
  <xdr:twoCellAnchor>
    <xdr:from>
      <xdr:col>2</xdr:col>
      <xdr:colOff>750093</xdr:colOff>
      <xdr:row>1</xdr:row>
      <xdr:rowOff>35718</xdr:rowOff>
    </xdr:from>
    <xdr:to>
      <xdr:col>5</xdr:col>
      <xdr:colOff>107156</xdr:colOff>
      <xdr:row>4</xdr:row>
      <xdr:rowOff>59531</xdr:rowOff>
    </xdr:to>
    <xdr:sp macro="" textlink="">
      <xdr:nvSpPr>
        <xdr:cNvPr id="15" name="Rectángulo: biselado 14">
          <a:hlinkClick xmlns:r="http://schemas.openxmlformats.org/officeDocument/2006/relationships" r:id="rId3"/>
          <a:extLst>
            <a:ext uri="{FF2B5EF4-FFF2-40B4-BE49-F238E27FC236}">
              <a16:creationId xmlns:a16="http://schemas.microsoft.com/office/drawing/2014/main" xmlns="" id="{132693CB-B5A3-4F03-AE81-7CD91ADAC72F}"/>
            </a:ext>
          </a:extLst>
        </xdr:cNvPr>
        <xdr:cNvSpPr/>
      </xdr:nvSpPr>
      <xdr:spPr>
        <a:xfrm>
          <a:off x="10441781" y="226218"/>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MAPA</a:t>
          </a:r>
        </a:p>
      </xdr:txBody>
    </xdr:sp>
    <xdr:clientData/>
  </xdr:twoCellAnchor>
  <xdr:twoCellAnchor editAs="oneCell">
    <xdr:from>
      <xdr:col>2</xdr:col>
      <xdr:colOff>88900</xdr:colOff>
      <xdr:row>27</xdr:row>
      <xdr:rowOff>317500</xdr:rowOff>
    </xdr:from>
    <xdr:to>
      <xdr:col>5</xdr:col>
      <xdr:colOff>596900</xdr:colOff>
      <xdr:row>31</xdr:row>
      <xdr:rowOff>660400</xdr:rowOff>
    </xdr:to>
    <xdr:pic>
      <xdr:nvPicPr>
        <xdr:cNvPr id="10" name="Imagen 9">
          <a:extLst>
            <a:ext uri="{FF2B5EF4-FFF2-40B4-BE49-F238E27FC236}">
              <a16:creationId xmlns:a16="http://schemas.microsoft.com/office/drawing/2014/main" xmlns="" id="{5E55C384-18ED-16D5-8894-2E9A9FF65348}"/>
            </a:ext>
          </a:extLst>
        </xdr:cNvPr>
        <xdr:cNvPicPr>
          <a:picLocks noChangeAspect="1"/>
        </xdr:cNvPicPr>
      </xdr:nvPicPr>
      <xdr:blipFill>
        <a:blip xmlns:r="http://schemas.openxmlformats.org/officeDocument/2006/relationships" r:embed="rId4"/>
        <a:stretch>
          <a:fillRect/>
        </a:stretch>
      </xdr:blipFill>
      <xdr:spPr>
        <a:xfrm>
          <a:off x="11163300" y="8483600"/>
          <a:ext cx="3136900" cy="3136900"/>
        </a:xfrm>
        <a:prstGeom prst="rect">
          <a:avLst/>
        </a:prstGeom>
      </xdr:spPr>
    </xdr:pic>
    <xdr:clientData/>
  </xdr:twoCellAnchor>
  <xdr:twoCellAnchor editAs="oneCell">
    <xdr:from>
      <xdr:col>1</xdr:col>
      <xdr:colOff>6591300</xdr:colOff>
      <xdr:row>14</xdr:row>
      <xdr:rowOff>88900</xdr:rowOff>
    </xdr:from>
    <xdr:to>
      <xdr:col>5</xdr:col>
      <xdr:colOff>76200</xdr:colOff>
      <xdr:row>24</xdr:row>
      <xdr:rowOff>127000</xdr:rowOff>
    </xdr:to>
    <xdr:pic>
      <xdr:nvPicPr>
        <xdr:cNvPr id="11" name="Imagen 10">
          <a:extLst>
            <a:ext uri="{FF2B5EF4-FFF2-40B4-BE49-F238E27FC236}">
              <a16:creationId xmlns:a16="http://schemas.microsoft.com/office/drawing/2014/main" xmlns="" id="{3C147515-C3A9-B08F-84C4-B70C07B5C63D}"/>
            </a:ext>
          </a:extLst>
        </xdr:cNvPr>
        <xdr:cNvPicPr>
          <a:picLocks noChangeAspect="1"/>
        </xdr:cNvPicPr>
      </xdr:nvPicPr>
      <xdr:blipFill>
        <a:blip xmlns:r="http://schemas.openxmlformats.org/officeDocument/2006/relationships" r:embed="rId5"/>
        <a:stretch>
          <a:fillRect/>
        </a:stretch>
      </xdr:blipFill>
      <xdr:spPr>
        <a:xfrm>
          <a:off x="10998200" y="3911600"/>
          <a:ext cx="2781300" cy="2781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510116</xdr:colOff>
      <xdr:row>0</xdr:row>
      <xdr:rowOff>170391</xdr:rowOff>
    </xdr:from>
    <xdr:ext cx="6299481" cy="718466"/>
    <xdr:sp macro="" textlink="">
      <xdr:nvSpPr>
        <xdr:cNvPr id="4" name="CuadroTexto 3">
          <a:extLst>
            <a:ext uri="{FF2B5EF4-FFF2-40B4-BE49-F238E27FC236}">
              <a16:creationId xmlns:a16="http://schemas.microsoft.com/office/drawing/2014/main" xmlns="" id="{94CAD034-1FB1-4247-A07D-B92ADE90412F}"/>
            </a:ext>
          </a:extLst>
        </xdr:cNvPr>
        <xdr:cNvSpPr txBox="1"/>
      </xdr:nvSpPr>
      <xdr:spPr>
        <a:xfrm>
          <a:off x="2958041" y="170391"/>
          <a:ext cx="6299481"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4000" b="1" u="sng">
              <a:solidFill>
                <a:srgbClr val="002060"/>
              </a:solidFill>
            </a:rPr>
            <a:t>CANALES DE DISTRIBUCIÓN:</a:t>
          </a:r>
          <a:endParaRPr lang="es-CO" sz="4000" u="sng">
            <a:solidFill>
              <a:srgbClr val="002060"/>
            </a:solidFill>
          </a:endParaRPr>
        </a:p>
      </xdr:txBody>
    </xdr:sp>
    <xdr:clientData/>
  </xdr:oneCellAnchor>
  <xdr:twoCellAnchor editAs="oneCell">
    <xdr:from>
      <xdr:col>5</xdr:col>
      <xdr:colOff>789363</xdr:colOff>
      <xdr:row>18</xdr:row>
      <xdr:rowOff>2619</xdr:rowOff>
    </xdr:from>
    <xdr:to>
      <xdr:col>10</xdr:col>
      <xdr:colOff>503611</xdr:colOff>
      <xdr:row>21</xdr:row>
      <xdr:rowOff>914442</xdr:rowOff>
    </xdr:to>
    <xdr:pic>
      <xdr:nvPicPr>
        <xdr:cNvPr id="5" name="Imagen 4" descr="Canales de distribución">
          <a:extLst>
            <a:ext uri="{FF2B5EF4-FFF2-40B4-BE49-F238E27FC236}">
              <a16:creationId xmlns:a16="http://schemas.microsoft.com/office/drawing/2014/main" xmlns="" id="{433357F1-EEDE-4D41-8549-9A282832B5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3968" y="7254987"/>
          <a:ext cx="4309643" cy="2282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35719</xdr:colOff>
      <xdr:row>4</xdr:row>
      <xdr:rowOff>98777</xdr:rowOff>
    </xdr:from>
    <xdr:to>
      <xdr:col>2</xdr:col>
      <xdr:colOff>284079</xdr:colOff>
      <xdr:row>11</xdr:row>
      <xdr:rowOff>217236</xdr:rowOff>
    </xdr:to>
    <xdr:sp macro="" textlink="">
      <xdr:nvSpPr>
        <xdr:cNvPr id="6" name="Bocadillo nube: nube 5"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9FC44B3F-052F-4074-9FF5-AAEC3EFE789A}"/>
            </a:ext>
          </a:extLst>
        </xdr:cNvPr>
        <xdr:cNvSpPr/>
      </xdr:nvSpPr>
      <xdr:spPr>
        <a:xfrm>
          <a:off x="35719" y="834040"/>
          <a:ext cx="4944018" cy="2324249"/>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i="0">
              <a:solidFill>
                <a:schemeClr val="lt1"/>
              </a:solidFill>
              <a:effectLst/>
              <a:latin typeface="+mn-lt"/>
              <a:ea typeface="+mn-ea"/>
              <a:cs typeface="+mn-cs"/>
            </a:rPr>
            <a:t>¡</a:t>
          </a:r>
          <a:r>
            <a:rPr lang="es-CO" sz="1600" b="1" i="0">
              <a:solidFill>
                <a:schemeClr val="lt1"/>
              </a:solidFill>
              <a:effectLst/>
              <a:latin typeface="+mn-lt"/>
              <a:ea typeface="+mn-ea"/>
              <a:cs typeface="+mn-cs"/>
            </a:rPr>
            <a:t>Hola! ¿Qué tal vamos en nuestro camino para ayudar a Prospero a implementar su  negocio? En este nivel 4, nos enfocaremos en identificar los canales de distribución para su </a:t>
          </a:r>
          <a:r>
            <a:rPr lang="es-CO" sz="1600" b="1" i="0" baseline="0">
              <a:solidFill>
                <a:schemeClr val="lt1"/>
              </a:solidFill>
              <a:effectLst/>
              <a:latin typeface="+mn-lt"/>
              <a:ea typeface="+mn-ea"/>
              <a:cs typeface="+mn-cs"/>
            </a:rPr>
            <a:t>negocio</a:t>
          </a:r>
          <a:r>
            <a:rPr lang="es-CO" sz="1600" b="1" i="0">
              <a:solidFill>
                <a:schemeClr val="lt1"/>
              </a:solidFill>
              <a:effectLst/>
              <a:latin typeface="+mn-lt"/>
              <a:ea typeface="+mn-ea"/>
              <a:cs typeface="+mn-cs"/>
            </a:rPr>
            <a:t>.</a:t>
          </a:r>
          <a:endParaRPr lang="es-CO" sz="1600" b="1">
            <a:solidFill>
              <a:schemeClr val="lt1"/>
            </a:solidFill>
            <a:effectLst/>
            <a:latin typeface="+mn-lt"/>
            <a:ea typeface="+mn-ea"/>
            <a:cs typeface="+mn-cs"/>
          </a:endParaRPr>
        </a:p>
      </xdr:txBody>
    </xdr:sp>
    <xdr:clientData/>
  </xdr:twoCellAnchor>
  <xdr:twoCellAnchor editAs="oneCell">
    <xdr:from>
      <xdr:col>5</xdr:col>
      <xdr:colOff>1038280</xdr:colOff>
      <xdr:row>8</xdr:row>
      <xdr:rowOff>383162</xdr:rowOff>
    </xdr:from>
    <xdr:to>
      <xdr:col>9</xdr:col>
      <xdr:colOff>426506</xdr:colOff>
      <xdr:row>13</xdr:row>
      <xdr:rowOff>32317</xdr:rowOff>
    </xdr:to>
    <xdr:pic>
      <xdr:nvPicPr>
        <xdr:cNvPr id="7" name="Imagen 6" descr="LOGISTICA EMPRESARIAL: CANALES DE DISTRIBUCIÓN">
          <a:extLst>
            <a:ext uri="{FF2B5EF4-FFF2-40B4-BE49-F238E27FC236}">
              <a16:creationId xmlns:a16="http://schemas.microsoft.com/office/drawing/2014/main" xmlns="" id="{B0857F4A-D6E7-42B5-9BB2-8CEB92673E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22885" y="2070925"/>
          <a:ext cx="3114674" cy="270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554447</xdr:colOff>
      <xdr:row>17</xdr:row>
      <xdr:rowOff>171933</xdr:rowOff>
    </xdr:from>
    <xdr:to>
      <xdr:col>1</xdr:col>
      <xdr:colOff>1737895</xdr:colOff>
      <xdr:row>21</xdr:row>
      <xdr:rowOff>656909</xdr:rowOff>
    </xdr:to>
    <xdr:sp macro="" textlink="">
      <xdr:nvSpPr>
        <xdr:cNvPr id="8" name="Bocadillo: rectángulo con esquinas redondeadas 7">
          <a:extLst>
            <a:ext uri="{FF2B5EF4-FFF2-40B4-BE49-F238E27FC236}">
              <a16:creationId xmlns:a16="http://schemas.microsoft.com/office/drawing/2014/main" xmlns="" id="{2B19E6AB-AC8E-4668-96D6-6FB961788C6F}"/>
            </a:ext>
          </a:extLst>
        </xdr:cNvPr>
        <xdr:cNvSpPr/>
      </xdr:nvSpPr>
      <xdr:spPr>
        <a:xfrm>
          <a:off x="554447" y="7240486"/>
          <a:ext cx="3974106" cy="2039055"/>
        </a:xfrm>
        <a:prstGeom prst="wedgeRoundRectCallout">
          <a:avLst>
            <a:gd name="adj1" fmla="val -49210"/>
            <a:gd name="adj2" fmla="val 29695"/>
            <a:gd name="adj3" fmla="val 16667"/>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¿Sabías que en los canales de distribución podemos ser directos o indirectos? Si llegamos directamente al cliente, nuestro canal es directo, pero si llegamos a través de un intermediario, es un canal indirecto.</a:t>
          </a:r>
        </a:p>
        <a:p>
          <a:pPr algn="ctr"/>
          <a:r>
            <a:rPr lang="es-CO" sz="1200" b="1" i="0">
              <a:solidFill>
                <a:schemeClr val="lt1"/>
              </a:solidFill>
              <a:effectLst/>
              <a:latin typeface="+mn-lt"/>
              <a:ea typeface="+mn-ea"/>
              <a:cs typeface="+mn-cs"/>
            </a:rPr>
            <a:t/>
          </a:r>
          <a:br>
            <a:rPr lang="es-CO" sz="1200" b="1" i="0">
              <a:solidFill>
                <a:schemeClr val="lt1"/>
              </a:solidFill>
              <a:effectLst/>
              <a:latin typeface="+mn-lt"/>
              <a:ea typeface="+mn-ea"/>
              <a:cs typeface="+mn-cs"/>
            </a:rPr>
          </a:br>
          <a:endParaRPr lang="es-CO" sz="1200" b="1"/>
        </a:p>
      </xdr:txBody>
    </xdr:sp>
    <xdr:clientData/>
  </xdr:twoCellAnchor>
  <xdr:twoCellAnchor>
    <xdr:from>
      <xdr:col>5</xdr:col>
      <xdr:colOff>999791</xdr:colOff>
      <xdr:row>13</xdr:row>
      <xdr:rowOff>66843</xdr:rowOff>
    </xdr:from>
    <xdr:to>
      <xdr:col>10</xdr:col>
      <xdr:colOff>367632</xdr:colOff>
      <xdr:row>15</xdr:row>
      <xdr:rowOff>576401</xdr:rowOff>
    </xdr:to>
    <xdr:sp macro="" textlink="">
      <xdr:nvSpPr>
        <xdr:cNvPr id="10" name="Bocadillo: rectángulo con esquinas redondeadas 9">
          <a:extLst>
            <a:ext uri="{FF2B5EF4-FFF2-40B4-BE49-F238E27FC236}">
              <a16:creationId xmlns:a16="http://schemas.microsoft.com/office/drawing/2014/main" xmlns="" id="{F4D1E403-E6B4-4205-8B95-651538D4002A}"/>
            </a:ext>
          </a:extLst>
        </xdr:cNvPr>
        <xdr:cNvSpPr/>
      </xdr:nvSpPr>
      <xdr:spPr>
        <a:xfrm>
          <a:off x="14184396" y="4812632"/>
          <a:ext cx="3963236" cy="1996795"/>
        </a:xfrm>
        <a:prstGeom prst="wedgeRoundRectCallout">
          <a:avLst>
            <a:gd name="adj1" fmla="val 49378"/>
            <a:gd name="adj2" fmla="val -32429"/>
            <a:gd name="adj3" fmla="val 16667"/>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a:t/>
          </a:r>
          <a:br>
            <a:rPr lang="es-CO"/>
          </a:br>
          <a:r>
            <a:rPr lang="es-CO" sz="1600" b="1" i="0">
              <a:solidFill>
                <a:schemeClr val="lt1"/>
              </a:solidFill>
              <a:effectLst/>
              <a:latin typeface="+mn-lt"/>
              <a:ea typeface="+mn-ea"/>
              <a:cs typeface="+mn-cs"/>
            </a:rPr>
            <a:t>¡Fantástico, seguimos avanzando! Ahora vamos a determinar en qué actividad nos ubicamos dentro de la cadena de suministro. Revisemos la lista y creemos la categoría correspondiente.</a:t>
          </a:r>
          <a:endParaRPr lang="es-CO" sz="1600" b="1">
            <a:solidFill>
              <a:schemeClr val="lt1"/>
            </a:solidFill>
            <a:effectLst/>
            <a:latin typeface="+mn-lt"/>
            <a:ea typeface="+mn-ea"/>
            <a:cs typeface="+mn-cs"/>
          </a:endParaRPr>
        </a:p>
      </xdr:txBody>
    </xdr:sp>
    <xdr:clientData/>
  </xdr:twoCellAnchor>
  <xdr:twoCellAnchor>
    <xdr:from>
      <xdr:col>3</xdr:col>
      <xdr:colOff>2547938</xdr:colOff>
      <xdr:row>12</xdr:row>
      <xdr:rowOff>252675</xdr:rowOff>
    </xdr:from>
    <xdr:to>
      <xdr:col>4</xdr:col>
      <xdr:colOff>146844</xdr:colOff>
      <xdr:row>13</xdr:row>
      <xdr:rowOff>250030</xdr:rowOff>
    </xdr:to>
    <xdr:sp macro="" textlink="">
      <xdr:nvSpPr>
        <xdr:cNvPr id="11" name="Signo más 10">
          <a:extLst>
            <a:ext uri="{FF2B5EF4-FFF2-40B4-BE49-F238E27FC236}">
              <a16:creationId xmlns:a16="http://schemas.microsoft.com/office/drawing/2014/main" xmlns="" id="{509A31C9-EE37-47BB-8D11-A3BC8D32359B}"/>
            </a:ext>
          </a:extLst>
        </xdr:cNvPr>
        <xdr:cNvSpPr/>
      </xdr:nvSpPr>
      <xdr:spPr>
        <a:xfrm>
          <a:off x="8632032" y="3800738"/>
          <a:ext cx="1218406" cy="1259417"/>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2457978</xdr:colOff>
      <xdr:row>17</xdr:row>
      <xdr:rowOff>70115</xdr:rowOff>
    </xdr:from>
    <xdr:to>
      <xdr:col>4</xdr:col>
      <xdr:colOff>330728</xdr:colOff>
      <xdr:row>19</xdr:row>
      <xdr:rowOff>514615</xdr:rowOff>
    </xdr:to>
    <xdr:sp macro="" textlink="">
      <xdr:nvSpPr>
        <xdr:cNvPr id="12" name="Es igual a 11">
          <a:extLst>
            <a:ext uri="{FF2B5EF4-FFF2-40B4-BE49-F238E27FC236}">
              <a16:creationId xmlns:a16="http://schemas.microsoft.com/office/drawing/2014/main" xmlns="" id="{A95BA118-A47F-4831-A121-610582C977B0}"/>
            </a:ext>
          </a:extLst>
        </xdr:cNvPr>
        <xdr:cNvSpPr/>
      </xdr:nvSpPr>
      <xdr:spPr>
        <a:xfrm>
          <a:off x="8542072" y="6963834"/>
          <a:ext cx="1492250" cy="8255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xdr:col>
      <xdr:colOff>899584</xdr:colOff>
      <xdr:row>48</xdr:row>
      <xdr:rowOff>264584</xdr:rowOff>
    </xdr:from>
    <xdr:to>
      <xdr:col>2</xdr:col>
      <xdr:colOff>486833</xdr:colOff>
      <xdr:row>50</xdr:row>
      <xdr:rowOff>130970</xdr:rowOff>
    </xdr:to>
    <xdr:sp macro="" textlink="">
      <xdr:nvSpPr>
        <xdr:cNvPr id="18" name="Flecha: hacia la izquierda 17">
          <a:extLst>
            <a:ext uri="{FF2B5EF4-FFF2-40B4-BE49-F238E27FC236}">
              <a16:creationId xmlns:a16="http://schemas.microsoft.com/office/drawing/2014/main" xmlns="" id="{BDE560A4-62EE-421F-8345-2522DF8F36F2}"/>
            </a:ext>
          </a:extLst>
        </xdr:cNvPr>
        <xdr:cNvSpPr/>
      </xdr:nvSpPr>
      <xdr:spPr>
        <a:xfrm>
          <a:off x="3352272" y="16123709"/>
          <a:ext cx="1254124" cy="81888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95250</xdr:colOff>
      <xdr:row>44</xdr:row>
      <xdr:rowOff>133684</xdr:rowOff>
    </xdr:from>
    <xdr:to>
      <xdr:col>1</xdr:col>
      <xdr:colOff>1303421</xdr:colOff>
      <xdr:row>48</xdr:row>
      <xdr:rowOff>402167</xdr:rowOff>
    </xdr:to>
    <xdr:sp macro="" textlink="">
      <xdr:nvSpPr>
        <xdr:cNvPr id="19" name="Bocadillo nube: nube 18"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279E88F4-A353-420A-97A7-01EE39D2D30F}"/>
            </a:ext>
          </a:extLst>
        </xdr:cNvPr>
        <xdr:cNvSpPr/>
      </xdr:nvSpPr>
      <xdr:spPr>
        <a:xfrm>
          <a:off x="95250" y="14571579"/>
          <a:ext cx="3998829" cy="1688877"/>
        </a:xfrm>
        <a:prstGeom prst="cloudCallout">
          <a:avLst>
            <a:gd name="adj1" fmla="val 98331"/>
            <a:gd name="adj2" fmla="val -52903"/>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solidFill>
                <a:schemeClr val="lt1"/>
              </a:solidFill>
              <a:effectLst/>
              <a:latin typeface="+mn-lt"/>
              <a:ea typeface="+mn-ea"/>
              <a:cs typeface="+mn-cs"/>
            </a:rPr>
            <a:t>Ahora sigamos en nuestra aventura, de encontrar  nuestro modelo de negocio.</a:t>
          </a:r>
          <a:endParaRPr lang="es-CO" sz="1600">
            <a:solidFill>
              <a:schemeClr val="lt1"/>
            </a:solidFill>
            <a:effectLst/>
            <a:latin typeface="+mn-lt"/>
            <a:ea typeface="+mn-ea"/>
            <a:cs typeface="+mn-cs"/>
          </a:endParaRPr>
        </a:p>
      </xdr:txBody>
    </xdr:sp>
    <xdr:clientData/>
  </xdr:twoCellAnchor>
  <xdr:twoCellAnchor editAs="oneCell">
    <xdr:from>
      <xdr:col>1</xdr:col>
      <xdr:colOff>439773</xdr:colOff>
      <xdr:row>12</xdr:row>
      <xdr:rowOff>551446</xdr:rowOff>
    </xdr:from>
    <xdr:to>
      <xdr:col>2</xdr:col>
      <xdr:colOff>1958180</xdr:colOff>
      <xdr:row>15</xdr:row>
      <xdr:rowOff>360641</xdr:rowOff>
    </xdr:to>
    <xdr:pic>
      <xdr:nvPicPr>
        <xdr:cNvPr id="20" name="Imagen 19">
          <a:extLst>
            <a:ext uri="{FF2B5EF4-FFF2-40B4-BE49-F238E27FC236}">
              <a16:creationId xmlns:a16="http://schemas.microsoft.com/office/drawing/2014/main" xmlns="" id="{CE9E41E4-E728-4F27-9A39-24D71D1A6F9D}"/>
            </a:ext>
          </a:extLst>
        </xdr:cNvPr>
        <xdr:cNvPicPr>
          <a:picLocks noChangeAspect="1"/>
        </xdr:cNvPicPr>
      </xdr:nvPicPr>
      <xdr:blipFill>
        <a:blip xmlns:r="http://schemas.openxmlformats.org/officeDocument/2006/relationships" r:embed="rId3"/>
        <a:stretch>
          <a:fillRect/>
        </a:stretch>
      </xdr:blipFill>
      <xdr:spPr>
        <a:xfrm>
          <a:off x="3230431" y="4043946"/>
          <a:ext cx="3556757" cy="2549721"/>
        </a:xfrm>
        <a:prstGeom prst="rect">
          <a:avLst/>
        </a:prstGeom>
      </xdr:spPr>
    </xdr:pic>
    <xdr:clientData/>
  </xdr:twoCellAnchor>
  <xdr:twoCellAnchor editAs="oneCell">
    <xdr:from>
      <xdr:col>3</xdr:col>
      <xdr:colOff>3571875</xdr:colOff>
      <xdr:row>0</xdr:row>
      <xdr:rowOff>142875</xdr:rowOff>
    </xdr:from>
    <xdr:to>
      <xdr:col>5</xdr:col>
      <xdr:colOff>22263</xdr:colOff>
      <xdr:row>5</xdr:row>
      <xdr:rowOff>68275</xdr:rowOff>
    </xdr:to>
    <xdr:pic>
      <xdr:nvPicPr>
        <xdr:cNvPr id="21" name="Imagen 20">
          <a:hlinkClick xmlns:r="http://schemas.openxmlformats.org/officeDocument/2006/relationships" r:id="rId4"/>
          <a:extLst>
            <a:ext uri="{FF2B5EF4-FFF2-40B4-BE49-F238E27FC236}">
              <a16:creationId xmlns:a16="http://schemas.microsoft.com/office/drawing/2014/main" xmlns="" id="{34845256-F669-451B-B80B-EF02485728F5}"/>
            </a:ext>
          </a:extLst>
        </xdr:cNvPr>
        <xdr:cNvPicPr>
          <a:picLocks noChangeAspect="1"/>
        </xdr:cNvPicPr>
      </xdr:nvPicPr>
      <xdr:blipFill>
        <a:blip xmlns:r="http://schemas.openxmlformats.org/officeDocument/2006/relationships" r:embed="rId5"/>
        <a:stretch>
          <a:fillRect/>
        </a:stretch>
      </xdr:blipFill>
      <xdr:spPr>
        <a:xfrm>
          <a:off x="9648825" y="142875"/>
          <a:ext cx="1908213" cy="877900"/>
        </a:xfrm>
        <a:prstGeom prst="rect">
          <a:avLst/>
        </a:prstGeom>
      </xdr:spPr>
    </xdr:pic>
    <xdr:clientData/>
  </xdr:twoCellAnchor>
  <xdr:twoCellAnchor>
    <xdr:from>
      <xdr:col>5</xdr:col>
      <xdr:colOff>619125</xdr:colOff>
      <xdr:row>2</xdr:row>
      <xdr:rowOff>0</xdr:rowOff>
    </xdr:from>
    <xdr:to>
      <xdr:col>7</xdr:col>
      <xdr:colOff>523875</xdr:colOff>
      <xdr:row>5</xdr:row>
      <xdr:rowOff>23813</xdr:rowOff>
    </xdr:to>
    <xdr:sp macro="" textlink="">
      <xdr:nvSpPr>
        <xdr:cNvPr id="24" name="Rectángulo: biselado 23">
          <a:hlinkClick xmlns:r="http://schemas.openxmlformats.org/officeDocument/2006/relationships" r:id="rId6"/>
          <a:extLst>
            <a:ext uri="{FF2B5EF4-FFF2-40B4-BE49-F238E27FC236}">
              <a16:creationId xmlns:a16="http://schemas.microsoft.com/office/drawing/2014/main" xmlns="" id="{F4EECBBA-E405-40DB-BB1B-885B720AACF1}"/>
            </a:ext>
          </a:extLst>
        </xdr:cNvPr>
        <xdr:cNvSpPr/>
      </xdr:nvSpPr>
      <xdr:spPr>
        <a:xfrm>
          <a:off x="12156281" y="381000"/>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MAPA</a:t>
          </a:r>
        </a:p>
      </xdr:txBody>
    </xdr:sp>
    <xdr:clientData/>
  </xdr:twoCellAnchor>
  <xdr:twoCellAnchor editAs="oneCell">
    <xdr:from>
      <xdr:col>0</xdr:col>
      <xdr:colOff>0</xdr:colOff>
      <xdr:row>11</xdr:row>
      <xdr:rowOff>401051</xdr:rowOff>
    </xdr:from>
    <xdr:to>
      <xdr:col>1</xdr:col>
      <xdr:colOff>484604</xdr:colOff>
      <xdr:row>15</xdr:row>
      <xdr:rowOff>317499</xdr:rowOff>
    </xdr:to>
    <xdr:pic>
      <xdr:nvPicPr>
        <xdr:cNvPr id="2" name="Imagen 1">
          <a:extLst>
            <a:ext uri="{FF2B5EF4-FFF2-40B4-BE49-F238E27FC236}">
              <a16:creationId xmlns:a16="http://schemas.microsoft.com/office/drawing/2014/main" xmlns="" id="{4894B427-E61D-D1BA-DB79-4E48A33017F7}"/>
            </a:ext>
          </a:extLst>
        </xdr:cNvPr>
        <xdr:cNvPicPr>
          <a:picLocks noChangeAspect="1"/>
        </xdr:cNvPicPr>
      </xdr:nvPicPr>
      <xdr:blipFill>
        <a:blip xmlns:r="http://schemas.openxmlformats.org/officeDocument/2006/relationships" r:embed="rId7"/>
        <a:stretch>
          <a:fillRect/>
        </a:stretch>
      </xdr:blipFill>
      <xdr:spPr>
        <a:xfrm>
          <a:off x="0" y="3342104"/>
          <a:ext cx="3275262" cy="3208421"/>
        </a:xfrm>
        <a:prstGeom prst="rect">
          <a:avLst/>
        </a:prstGeom>
      </xdr:spPr>
    </xdr:pic>
    <xdr:clientData/>
  </xdr:twoCellAnchor>
  <xdr:twoCellAnchor editAs="oneCell">
    <xdr:from>
      <xdr:col>0</xdr:col>
      <xdr:colOff>484604</xdr:colOff>
      <xdr:row>48</xdr:row>
      <xdr:rowOff>50131</xdr:rowOff>
    </xdr:from>
    <xdr:to>
      <xdr:col>1</xdr:col>
      <xdr:colOff>1153025</xdr:colOff>
      <xdr:row>53</xdr:row>
      <xdr:rowOff>1737894</xdr:rowOff>
    </xdr:to>
    <xdr:pic>
      <xdr:nvPicPr>
        <xdr:cNvPr id="9" name="Imagen 8">
          <a:extLst>
            <a:ext uri="{FF2B5EF4-FFF2-40B4-BE49-F238E27FC236}">
              <a16:creationId xmlns:a16="http://schemas.microsoft.com/office/drawing/2014/main" xmlns="" id="{08E7AFB8-D160-85C8-2AFF-FF06179195B4}"/>
            </a:ext>
          </a:extLst>
        </xdr:cNvPr>
        <xdr:cNvPicPr>
          <a:picLocks noChangeAspect="1"/>
        </xdr:cNvPicPr>
      </xdr:nvPicPr>
      <xdr:blipFill>
        <a:blip xmlns:r="http://schemas.openxmlformats.org/officeDocument/2006/relationships" r:embed="rId8"/>
        <a:stretch>
          <a:fillRect/>
        </a:stretch>
      </xdr:blipFill>
      <xdr:spPr>
        <a:xfrm>
          <a:off x="484604" y="15908420"/>
          <a:ext cx="3459079" cy="345907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76200</xdr:colOff>
      <xdr:row>8</xdr:row>
      <xdr:rowOff>142875</xdr:rowOff>
    </xdr:from>
    <xdr:to>
      <xdr:col>8</xdr:col>
      <xdr:colOff>41693</xdr:colOff>
      <xdr:row>12</xdr:row>
      <xdr:rowOff>106137</xdr:rowOff>
    </xdr:to>
    <xdr:pic>
      <xdr:nvPicPr>
        <xdr:cNvPr id="2" name="Gráfico 1">
          <a:hlinkClick xmlns:r="http://schemas.openxmlformats.org/officeDocument/2006/relationships" r:id="rId1"/>
          <a:extLst>
            <a:ext uri="{FF2B5EF4-FFF2-40B4-BE49-F238E27FC236}">
              <a16:creationId xmlns:a16="http://schemas.microsoft.com/office/drawing/2014/main" xmlns="" id="{F6095549-D515-406A-92A0-7F567A57626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21269325" y="1666875"/>
          <a:ext cx="727493" cy="725262"/>
        </a:xfrm>
        <a:prstGeom prst="rect">
          <a:avLst/>
        </a:prstGeom>
      </xdr:spPr>
    </xdr:pic>
    <xdr:clientData/>
  </xdr:twoCellAnchor>
  <xdr:oneCellAnchor>
    <xdr:from>
      <xdr:col>2</xdr:col>
      <xdr:colOff>2643188</xdr:colOff>
      <xdr:row>1</xdr:row>
      <xdr:rowOff>95249</xdr:rowOff>
    </xdr:from>
    <xdr:ext cx="5750718" cy="718466"/>
    <xdr:sp macro="" textlink="">
      <xdr:nvSpPr>
        <xdr:cNvPr id="3" name="CuadroTexto 2">
          <a:extLst>
            <a:ext uri="{FF2B5EF4-FFF2-40B4-BE49-F238E27FC236}">
              <a16:creationId xmlns:a16="http://schemas.microsoft.com/office/drawing/2014/main" xmlns="" id="{33137285-0715-457B-8CE6-1BF46B3AEDAC}"/>
            </a:ext>
          </a:extLst>
        </xdr:cNvPr>
        <xdr:cNvSpPr txBox="1"/>
      </xdr:nvSpPr>
      <xdr:spPr>
        <a:xfrm>
          <a:off x="4862513" y="285749"/>
          <a:ext cx="5750718"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4000" b="1" u="sng">
              <a:solidFill>
                <a:srgbClr val="002060"/>
              </a:solidFill>
            </a:rPr>
            <a:t>PROPUESTA DE VALOR:</a:t>
          </a:r>
          <a:endParaRPr lang="es-CO" sz="4000" u="sng">
            <a:solidFill>
              <a:srgbClr val="002060"/>
            </a:solidFill>
          </a:endParaRPr>
        </a:p>
      </xdr:txBody>
    </xdr:sp>
    <xdr:clientData/>
  </xdr:oneCellAnchor>
  <xdr:twoCellAnchor>
    <xdr:from>
      <xdr:col>0</xdr:col>
      <xdr:colOff>79374</xdr:colOff>
      <xdr:row>3</xdr:row>
      <xdr:rowOff>47625</xdr:rowOff>
    </xdr:from>
    <xdr:to>
      <xdr:col>2</xdr:col>
      <xdr:colOff>2793999</xdr:colOff>
      <xdr:row>11</xdr:row>
      <xdr:rowOff>650874</xdr:rowOff>
    </xdr:to>
    <xdr:sp macro="" textlink="">
      <xdr:nvSpPr>
        <xdr:cNvPr id="5" name="Bocadillo nube: nube 4"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4B0ED212-5D87-4FFB-A9D2-D44D4DFC0687}"/>
            </a:ext>
          </a:extLst>
        </xdr:cNvPr>
        <xdr:cNvSpPr/>
      </xdr:nvSpPr>
      <xdr:spPr>
        <a:xfrm>
          <a:off x="79374" y="619125"/>
          <a:ext cx="5254625" cy="2476499"/>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i="0">
              <a:solidFill>
                <a:schemeClr val="lt1"/>
              </a:solidFill>
              <a:effectLst/>
              <a:latin typeface="+mn-lt"/>
              <a:ea typeface="+mn-ea"/>
              <a:cs typeface="+mn-cs"/>
            </a:rPr>
            <a:t>¡</a:t>
          </a:r>
          <a:r>
            <a:rPr lang="es-CO" sz="1600" b="1" i="0">
              <a:solidFill>
                <a:schemeClr val="lt1"/>
              </a:solidFill>
              <a:effectLst/>
              <a:latin typeface="+mn-lt"/>
              <a:ea typeface="+mn-ea"/>
              <a:cs typeface="+mn-cs"/>
            </a:rPr>
            <a:t>Hola! ¿Cómo estamos progresando en nuestra ayuda a Próspero para implementar su propuesta de valor? En este nivel 5, vamos a identificar lo que nos hace diferentes y únicos con nuestros productos o servicios.</a:t>
          </a:r>
          <a:endParaRPr lang="es-CO" sz="1600" b="1">
            <a:solidFill>
              <a:schemeClr val="lt1"/>
            </a:solidFill>
            <a:effectLst/>
            <a:latin typeface="+mn-lt"/>
            <a:ea typeface="+mn-ea"/>
            <a:cs typeface="+mn-cs"/>
          </a:endParaRPr>
        </a:p>
      </xdr:txBody>
    </xdr:sp>
    <xdr:clientData/>
  </xdr:twoCellAnchor>
  <xdr:twoCellAnchor>
    <xdr:from>
      <xdr:col>3</xdr:col>
      <xdr:colOff>3163092</xdr:colOff>
      <xdr:row>7</xdr:row>
      <xdr:rowOff>130968</xdr:rowOff>
    </xdr:from>
    <xdr:to>
      <xdr:col>4</xdr:col>
      <xdr:colOff>1107280</xdr:colOff>
      <xdr:row>11</xdr:row>
      <xdr:rowOff>399963</xdr:rowOff>
    </xdr:to>
    <xdr:sp macro="" textlink="">
      <xdr:nvSpPr>
        <xdr:cNvPr id="6" name="Bocadillo: rectángulo 5">
          <a:extLst>
            <a:ext uri="{FF2B5EF4-FFF2-40B4-BE49-F238E27FC236}">
              <a16:creationId xmlns:a16="http://schemas.microsoft.com/office/drawing/2014/main" xmlns="" id="{79606745-6C60-4331-AB4B-711C39896CA3}"/>
            </a:ext>
          </a:extLst>
        </xdr:cNvPr>
        <xdr:cNvSpPr/>
      </xdr:nvSpPr>
      <xdr:spPr>
        <a:xfrm>
          <a:off x="11056936" y="1464468"/>
          <a:ext cx="3623469" cy="1388183"/>
        </a:xfrm>
        <a:prstGeom prst="wedgeRectCallout">
          <a:avLst>
            <a:gd name="adj1" fmla="val 21298"/>
            <a:gd name="adj2" fmla="val 51196"/>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Ahora que sabemos cómo aplicar la matriz ERIC, ¿podrías ayudarme a ver cómo quedaría para mi restaurante? ¡Vamos, hagámoslo juntos! Oprime aquí.</a:t>
          </a:r>
        </a:p>
      </xdr:txBody>
    </xdr:sp>
    <xdr:clientData/>
  </xdr:twoCellAnchor>
  <xdr:twoCellAnchor>
    <xdr:from>
      <xdr:col>4</xdr:col>
      <xdr:colOff>180800</xdr:colOff>
      <xdr:row>29</xdr:row>
      <xdr:rowOff>515497</xdr:rowOff>
    </xdr:from>
    <xdr:to>
      <xdr:col>5</xdr:col>
      <xdr:colOff>1212675</xdr:colOff>
      <xdr:row>33</xdr:row>
      <xdr:rowOff>111125</xdr:rowOff>
    </xdr:to>
    <xdr:sp macro="" textlink="">
      <xdr:nvSpPr>
        <xdr:cNvPr id="8" name="Bocadillo nube: nube 7"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48A67CC1-0D6A-42E1-AD60-45547A16D846}"/>
            </a:ext>
          </a:extLst>
        </xdr:cNvPr>
        <xdr:cNvSpPr/>
      </xdr:nvSpPr>
      <xdr:spPr>
        <a:xfrm>
          <a:off x="15706550" y="13358372"/>
          <a:ext cx="4953000" cy="2723003"/>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Genial, ya he creado mi Matriz ERIC. Ahora te animo a que hagas la tuya siguiendo mi ejemplo. Recuerda que con esta información estás más cerca de construir tu propuesta de valor.</a:t>
          </a:r>
          <a:endParaRPr lang="es-CO" sz="1600" b="1">
            <a:solidFill>
              <a:schemeClr val="lt1"/>
            </a:solidFill>
            <a:effectLst/>
            <a:latin typeface="+mn-lt"/>
            <a:ea typeface="+mn-ea"/>
            <a:cs typeface="+mn-cs"/>
          </a:endParaRPr>
        </a:p>
      </xdr:txBody>
    </xdr:sp>
    <xdr:clientData/>
  </xdr:twoCellAnchor>
  <xdr:twoCellAnchor>
    <xdr:from>
      <xdr:col>3</xdr:col>
      <xdr:colOff>370415</xdr:colOff>
      <xdr:row>46</xdr:row>
      <xdr:rowOff>10583</xdr:rowOff>
    </xdr:from>
    <xdr:to>
      <xdr:col>4</xdr:col>
      <xdr:colOff>317500</xdr:colOff>
      <xdr:row>57</xdr:row>
      <xdr:rowOff>635000</xdr:rowOff>
    </xdr:to>
    <xdr:sp macro="" textlink="">
      <xdr:nvSpPr>
        <xdr:cNvPr id="12" name="Bocadillo nube: nube 11"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BEBBD708-8918-4E24-A46D-07983E1EED3D}"/>
            </a:ext>
          </a:extLst>
        </xdr:cNvPr>
        <xdr:cNvSpPr/>
      </xdr:nvSpPr>
      <xdr:spPr>
        <a:xfrm>
          <a:off x="9403290" y="20616333"/>
          <a:ext cx="6439960" cy="2894542"/>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Nuestra propuesta de valor es la herramienta que utilizamos para mostrar a los clientes cómo pueden beneficiarse al comprar nuestros productos. En resumen, buscamos convencer a nuestro público objetivo de las ventajas de elegir nuestro producto sobre el de la competencia.</a:t>
          </a:r>
        </a:p>
        <a:p>
          <a:r>
            <a:rPr lang="es-CO" sz="1600" b="0" i="0">
              <a:solidFill>
                <a:schemeClr val="lt1"/>
              </a:solidFill>
              <a:effectLst/>
              <a:latin typeface="+mn-lt"/>
              <a:ea typeface="+mn-ea"/>
              <a:cs typeface="+mn-cs"/>
            </a:rPr>
            <a:t/>
          </a:r>
          <a:br>
            <a:rPr lang="es-CO" sz="1600" b="0" i="0">
              <a:solidFill>
                <a:schemeClr val="lt1"/>
              </a:solidFill>
              <a:effectLst/>
              <a:latin typeface="+mn-lt"/>
              <a:ea typeface="+mn-ea"/>
              <a:cs typeface="+mn-cs"/>
            </a:rPr>
          </a:br>
          <a:endParaRPr lang="es-CO" sz="1600">
            <a:solidFill>
              <a:schemeClr val="lt1"/>
            </a:solidFill>
            <a:effectLst/>
            <a:latin typeface="+mn-lt"/>
            <a:ea typeface="+mn-ea"/>
            <a:cs typeface="+mn-cs"/>
          </a:endParaRPr>
        </a:p>
      </xdr:txBody>
    </xdr:sp>
    <xdr:clientData/>
  </xdr:twoCellAnchor>
  <xdr:twoCellAnchor editAs="oneCell">
    <xdr:from>
      <xdr:col>5</xdr:col>
      <xdr:colOff>1411539</xdr:colOff>
      <xdr:row>11</xdr:row>
      <xdr:rowOff>166559</xdr:rowOff>
    </xdr:from>
    <xdr:to>
      <xdr:col>5</xdr:col>
      <xdr:colOff>2032442</xdr:colOff>
      <xdr:row>15</xdr:row>
      <xdr:rowOff>23346</xdr:rowOff>
    </xdr:to>
    <xdr:pic>
      <xdr:nvPicPr>
        <xdr:cNvPr id="17" name="Gráfico 55">
          <a:extLst>
            <a:ext uri="{FF2B5EF4-FFF2-40B4-BE49-F238E27FC236}">
              <a16:creationId xmlns:a16="http://schemas.microsoft.com/office/drawing/2014/main" xmlns="" id="{B12AA3E6-E308-454F-8557-957CA56CEA8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a:off x="18413664" y="2614484"/>
          <a:ext cx="620903" cy="618787"/>
        </a:xfrm>
        <a:prstGeom prst="rect">
          <a:avLst/>
        </a:prstGeom>
      </xdr:spPr>
    </xdr:pic>
    <xdr:clientData/>
  </xdr:twoCellAnchor>
  <xdr:twoCellAnchor editAs="oneCell">
    <xdr:from>
      <xdr:col>4</xdr:col>
      <xdr:colOff>3022098</xdr:colOff>
      <xdr:row>14</xdr:row>
      <xdr:rowOff>46784</xdr:rowOff>
    </xdr:from>
    <xdr:to>
      <xdr:col>5</xdr:col>
      <xdr:colOff>64573</xdr:colOff>
      <xdr:row>17</xdr:row>
      <xdr:rowOff>116092</xdr:rowOff>
    </xdr:to>
    <xdr:pic>
      <xdr:nvPicPr>
        <xdr:cNvPr id="18" name="Gráfico 56">
          <a:extLst>
            <a:ext uri="{FF2B5EF4-FFF2-40B4-BE49-F238E27FC236}">
              <a16:creationId xmlns:a16="http://schemas.microsoft.com/office/drawing/2014/main" xmlns="" id="{24143007-10E6-4BEC-AD62-CDBB13185D0E}"/>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xmlns="" r:embed="rId7"/>
            </a:ext>
          </a:extLst>
        </a:blip>
        <a:stretch>
          <a:fillRect/>
        </a:stretch>
      </xdr:blipFill>
      <xdr:spPr>
        <a:xfrm>
          <a:off x="16595223" y="4552109"/>
          <a:ext cx="471475" cy="640808"/>
        </a:xfrm>
        <a:prstGeom prst="rect">
          <a:avLst/>
        </a:prstGeom>
      </xdr:spPr>
    </xdr:pic>
    <xdr:clientData/>
  </xdr:twoCellAnchor>
  <xdr:twoCellAnchor editAs="oneCell">
    <xdr:from>
      <xdr:col>5</xdr:col>
      <xdr:colOff>1394768</xdr:colOff>
      <xdr:row>13</xdr:row>
      <xdr:rowOff>676350</xdr:rowOff>
    </xdr:from>
    <xdr:to>
      <xdr:col>5</xdr:col>
      <xdr:colOff>2136355</xdr:colOff>
      <xdr:row>17</xdr:row>
      <xdr:rowOff>168045</xdr:rowOff>
    </xdr:to>
    <xdr:pic>
      <xdr:nvPicPr>
        <xdr:cNvPr id="19" name="Gráfico 57">
          <a:extLst>
            <a:ext uri="{FF2B5EF4-FFF2-40B4-BE49-F238E27FC236}">
              <a16:creationId xmlns:a16="http://schemas.microsoft.com/office/drawing/2014/main" xmlns="" id="{C171B7F2-D164-43EA-B91D-94274B2AC03F}"/>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xmlns="" r:embed="rId9"/>
            </a:ext>
          </a:extLst>
        </a:blip>
        <a:stretch>
          <a:fillRect/>
        </a:stretch>
      </xdr:blipFill>
      <xdr:spPr>
        <a:xfrm>
          <a:off x="18396893" y="4495875"/>
          <a:ext cx="741587" cy="739470"/>
        </a:xfrm>
        <a:prstGeom prst="rect">
          <a:avLst/>
        </a:prstGeom>
      </xdr:spPr>
    </xdr:pic>
    <xdr:clientData/>
  </xdr:twoCellAnchor>
  <xdr:twoCellAnchor editAs="oneCell">
    <xdr:from>
      <xdr:col>4</xdr:col>
      <xdr:colOff>3022098</xdr:colOff>
      <xdr:row>11</xdr:row>
      <xdr:rowOff>125954</xdr:rowOff>
    </xdr:from>
    <xdr:to>
      <xdr:col>5</xdr:col>
      <xdr:colOff>62150</xdr:colOff>
      <xdr:row>15</xdr:row>
      <xdr:rowOff>223</xdr:rowOff>
    </xdr:to>
    <xdr:pic>
      <xdr:nvPicPr>
        <xdr:cNvPr id="20" name="Gráfico 58">
          <a:extLst>
            <a:ext uri="{FF2B5EF4-FFF2-40B4-BE49-F238E27FC236}">
              <a16:creationId xmlns:a16="http://schemas.microsoft.com/office/drawing/2014/main" xmlns="" id="{0F437B5E-536D-4344-A312-5BAA649DFE4A}"/>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xmlns="" r:embed="rId11"/>
            </a:ext>
          </a:extLst>
        </a:blip>
        <a:stretch>
          <a:fillRect/>
        </a:stretch>
      </xdr:blipFill>
      <xdr:spPr>
        <a:xfrm>
          <a:off x="16595223" y="2573879"/>
          <a:ext cx="469052" cy="636269"/>
        </a:xfrm>
        <a:prstGeom prst="rect">
          <a:avLst/>
        </a:prstGeom>
      </xdr:spPr>
    </xdr:pic>
    <xdr:clientData/>
  </xdr:twoCellAnchor>
  <xdr:twoCellAnchor editAs="oneCell">
    <xdr:from>
      <xdr:col>3</xdr:col>
      <xdr:colOff>2905123</xdr:colOff>
      <xdr:row>1</xdr:row>
      <xdr:rowOff>59530</xdr:rowOff>
    </xdr:from>
    <xdr:to>
      <xdr:col>3</xdr:col>
      <xdr:colOff>4655342</xdr:colOff>
      <xdr:row>5</xdr:row>
      <xdr:rowOff>154782</xdr:rowOff>
    </xdr:to>
    <xdr:pic>
      <xdr:nvPicPr>
        <xdr:cNvPr id="55" name="Google Shape;306;p11" descr="Texto&#10;&#10;Descripción generada automáticamente">
          <a:extLst>
            <a:ext uri="{FF2B5EF4-FFF2-40B4-BE49-F238E27FC236}">
              <a16:creationId xmlns:a16="http://schemas.microsoft.com/office/drawing/2014/main" xmlns="" id="{B5CE6D46-CDB8-467E-9D9E-2E6ECF5AF568}"/>
            </a:ext>
          </a:extLst>
        </xdr:cNvPr>
        <xdr:cNvPicPr preferRelativeResize="0"/>
      </xdr:nvPicPr>
      <xdr:blipFill rotWithShape="1">
        <a:blip xmlns:r="http://schemas.openxmlformats.org/officeDocument/2006/relationships" r:embed="rId12">
          <a:alphaModFix/>
        </a:blip>
        <a:srcRect/>
        <a:stretch/>
      </xdr:blipFill>
      <xdr:spPr>
        <a:xfrm>
          <a:off x="10798967" y="250030"/>
          <a:ext cx="1750219" cy="857252"/>
        </a:xfrm>
        <a:prstGeom prst="rect">
          <a:avLst/>
        </a:prstGeom>
        <a:noFill/>
        <a:ln>
          <a:noFill/>
        </a:ln>
      </xdr:spPr>
    </xdr:pic>
    <xdr:clientData/>
  </xdr:twoCellAnchor>
  <xdr:twoCellAnchor editAs="oneCell">
    <xdr:from>
      <xdr:col>2</xdr:col>
      <xdr:colOff>1202531</xdr:colOff>
      <xdr:row>11</xdr:row>
      <xdr:rowOff>425200</xdr:rowOff>
    </xdr:from>
    <xdr:to>
      <xdr:col>3</xdr:col>
      <xdr:colOff>3036094</xdr:colOff>
      <xdr:row>15</xdr:row>
      <xdr:rowOff>1214437</xdr:rowOff>
    </xdr:to>
    <xdr:pic>
      <xdr:nvPicPr>
        <xdr:cNvPr id="66" name="Imagen 65">
          <a:extLst>
            <a:ext uri="{FF2B5EF4-FFF2-40B4-BE49-F238E27FC236}">
              <a16:creationId xmlns:a16="http://schemas.microsoft.com/office/drawing/2014/main" xmlns="" id="{9107FD95-7A42-484E-A6A9-0C643F20B61D}"/>
            </a:ext>
          </a:extLst>
        </xdr:cNvPr>
        <xdr:cNvPicPr>
          <a:picLocks noChangeAspect="1"/>
        </xdr:cNvPicPr>
      </xdr:nvPicPr>
      <xdr:blipFill rotWithShape="1">
        <a:blip xmlns:r="http://schemas.openxmlformats.org/officeDocument/2006/relationships" r:embed="rId13"/>
        <a:srcRect l="18482" t="33361" r="30006" b="15051"/>
        <a:stretch/>
      </xdr:blipFill>
      <xdr:spPr>
        <a:xfrm>
          <a:off x="3417094" y="2877888"/>
          <a:ext cx="7512844" cy="4099174"/>
        </a:xfrm>
        <a:prstGeom prst="rect">
          <a:avLst/>
        </a:prstGeom>
      </xdr:spPr>
    </xdr:pic>
    <xdr:clientData/>
  </xdr:twoCellAnchor>
  <xdr:twoCellAnchor>
    <xdr:from>
      <xdr:col>3</xdr:col>
      <xdr:colOff>5262563</xdr:colOff>
      <xdr:row>2</xdr:row>
      <xdr:rowOff>95250</xdr:rowOff>
    </xdr:from>
    <xdr:to>
      <xdr:col>4</xdr:col>
      <xdr:colOff>1226345</xdr:colOff>
      <xdr:row>5</xdr:row>
      <xdr:rowOff>119063</xdr:rowOff>
    </xdr:to>
    <xdr:sp macro="" textlink="">
      <xdr:nvSpPr>
        <xdr:cNvPr id="23" name="Rectángulo: biselado 22">
          <a:hlinkClick xmlns:r="http://schemas.openxmlformats.org/officeDocument/2006/relationships" r:id="rId14"/>
          <a:extLst>
            <a:ext uri="{FF2B5EF4-FFF2-40B4-BE49-F238E27FC236}">
              <a16:creationId xmlns:a16="http://schemas.microsoft.com/office/drawing/2014/main" xmlns="" id="{D6C377EA-2372-47E4-AE01-9ADC50F467E1}"/>
            </a:ext>
          </a:extLst>
        </xdr:cNvPr>
        <xdr:cNvSpPr/>
      </xdr:nvSpPr>
      <xdr:spPr>
        <a:xfrm>
          <a:off x="13156407" y="476250"/>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MAPA</a:t>
          </a:r>
        </a:p>
      </xdr:txBody>
    </xdr:sp>
    <xdr:clientData/>
  </xdr:twoCellAnchor>
  <xdr:twoCellAnchor editAs="oneCell">
    <xdr:from>
      <xdr:col>0</xdr:col>
      <xdr:colOff>460375</xdr:colOff>
      <xdr:row>12</xdr:row>
      <xdr:rowOff>539749</xdr:rowOff>
    </xdr:from>
    <xdr:to>
      <xdr:col>2</xdr:col>
      <xdr:colOff>634999</xdr:colOff>
      <xdr:row>15</xdr:row>
      <xdr:rowOff>650874</xdr:rowOff>
    </xdr:to>
    <xdr:pic>
      <xdr:nvPicPr>
        <xdr:cNvPr id="13" name="Imagen 12">
          <a:extLst>
            <a:ext uri="{FF2B5EF4-FFF2-40B4-BE49-F238E27FC236}">
              <a16:creationId xmlns:a16="http://schemas.microsoft.com/office/drawing/2014/main" xmlns="" id="{929BC3C2-AD74-3F35-70D6-209B8AF428A4}"/>
            </a:ext>
          </a:extLst>
        </xdr:cNvPr>
        <xdr:cNvPicPr>
          <a:picLocks noChangeAspect="1"/>
        </xdr:cNvPicPr>
      </xdr:nvPicPr>
      <xdr:blipFill>
        <a:blip xmlns:r="http://schemas.openxmlformats.org/officeDocument/2006/relationships" r:embed="rId15"/>
        <a:stretch>
          <a:fillRect/>
        </a:stretch>
      </xdr:blipFill>
      <xdr:spPr>
        <a:xfrm>
          <a:off x="460375" y="3667124"/>
          <a:ext cx="2714624" cy="2714625"/>
        </a:xfrm>
        <a:prstGeom prst="rect">
          <a:avLst/>
        </a:prstGeom>
      </xdr:spPr>
    </xdr:pic>
    <xdr:clientData/>
  </xdr:twoCellAnchor>
  <xdr:twoCellAnchor editAs="oneCell">
    <xdr:from>
      <xdr:col>3</xdr:col>
      <xdr:colOff>4159249</xdr:colOff>
      <xdr:row>11</xdr:row>
      <xdr:rowOff>523874</xdr:rowOff>
    </xdr:from>
    <xdr:to>
      <xdr:col>4</xdr:col>
      <xdr:colOff>730250</xdr:colOff>
      <xdr:row>15</xdr:row>
      <xdr:rowOff>301625</xdr:rowOff>
    </xdr:to>
    <xdr:pic>
      <xdr:nvPicPr>
        <xdr:cNvPr id="21" name="Imagen 20">
          <a:extLst>
            <a:ext uri="{FF2B5EF4-FFF2-40B4-BE49-F238E27FC236}">
              <a16:creationId xmlns:a16="http://schemas.microsoft.com/office/drawing/2014/main" xmlns="" id="{D9EF95D9-DF22-9320-5FF9-2D9C7CCD95F4}"/>
            </a:ext>
          </a:extLst>
        </xdr:cNvPr>
        <xdr:cNvPicPr>
          <a:picLocks noChangeAspect="1"/>
        </xdr:cNvPicPr>
      </xdr:nvPicPr>
      <xdr:blipFill>
        <a:blip xmlns:r="http://schemas.openxmlformats.org/officeDocument/2006/relationships" r:embed="rId16"/>
        <a:stretch>
          <a:fillRect/>
        </a:stretch>
      </xdr:blipFill>
      <xdr:spPr>
        <a:xfrm>
          <a:off x="13192124" y="2968624"/>
          <a:ext cx="3063876" cy="3063876"/>
        </a:xfrm>
        <a:prstGeom prst="rect">
          <a:avLst/>
        </a:prstGeom>
      </xdr:spPr>
    </xdr:pic>
    <xdr:clientData/>
  </xdr:twoCellAnchor>
  <xdr:twoCellAnchor editAs="oneCell">
    <xdr:from>
      <xdr:col>3</xdr:col>
      <xdr:colOff>238125</xdr:colOff>
      <xdr:row>57</xdr:row>
      <xdr:rowOff>428625</xdr:rowOff>
    </xdr:from>
    <xdr:to>
      <xdr:col>3</xdr:col>
      <xdr:colOff>3968751</xdr:colOff>
      <xdr:row>69</xdr:row>
      <xdr:rowOff>158751</xdr:rowOff>
    </xdr:to>
    <xdr:pic>
      <xdr:nvPicPr>
        <xdr:cNvPr id="22" name="Imagen 21">
          <a:extLst>
            <a:ext uri="{FF2B5EF4-FFF2-40B4-BE49-F238E27FC236}">
              <a16:creationId xmlns:a16="http://schemas.microsoft.com/office/drawing/2014/main" xmlns="" id="{29AED39A-F607-8AF4-25DF-66E3F92FFAFA}"/>
            </a:ext>
          </a:extLst>
        </xdr:cNvPr>
        <xdr:cNvPicPr>
          <a:picLocks noChangeAspect="1"/>
        </xdr:cNvPicPr>
      </xdr:nvPicPr>
      <xdr:blipFill>
        <a:blip xmlns:r="http://schemas.openxmlformats.org/officeDocument/2006/relationships" r:embed="rId17"/>
        <a:stretch>
          <a:fillRect/>
        </a:stretch>
      </xdr:blipFill>
      <xdr:spPr>
        <a:xfrm>
          <a:off x="9271000" y="23304500"/>
          <a:ext cx="3730626" cy="3730626"/>
        </a:xfrm>
        <a:prstGeom prst="rect">
          <a:avLst/>
        </a:prstGeom>
      </xdr:spPr>
    </xdr:pic>
    <xdr:clientData/>
  </xdr:twoCellAnchor>
  <xdr:twoCellAnchor editAs="oneCell">
    <xdr:from>
      <xdr:col>4</xdr:col>
      <xdr:colOff>317500</xdr:colOff>
      <xdr:row>34</xdr:row>
      <xdr:rowOff>79375</xdr:rowOff>
    </xdr:from>
    <xdr:to>
      <xdr:col>4</xdr:col>
      <xdr:colOff>3190875</xdr:colOff>
      <xdr:row>40</xdr:row>
      <xdr:rowOff>142875</xdr:rowOff>
    </xdr:to>
    <xdr:pic>
      <xdr:nvPicPr>
        <xdr:cNvPr id="24" name="Imagen 23">
          <a:extLst>
            <a:ext uri="{FF2B5EF4-FFF2-40B4-BE49-F238E27FC236}">
              <a16:creationId xmlns:a16="http://schemas.microsoft.com/office/drawing/2014/main" xmlns="" id="{5DF1DC5B-B305-FD71-DAD1-E2F6F38141AA}"/>
            </a:ext>
          </a:extLst>
        </xdr:cNvPr>
        <xdr:cNvPicPr>
          <a:picLocks noChangeAspect="1"/>
        </xdr:cNvPicPr>
      </xdr:nvPicPr>
      <xdr:blipFill>
        <a:blip xmlns:r="http://schemas.openxmlformats.org/officeDocument/2006/relationships" r:embed="rId18"/>
        <a:stretch>
          <a:fillRect/>
        </a:stretch>
      </xdr:blipFill>
      <xdr:spPr>
        <a:xfrm>
          <a:off x="15843250" y="16557625"/>
          <a:ext cx="2873375" cy="28733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4</xdr:col>
      <xdr:colOff>213631</xdr:colOff>
      <xdr:row>2</xdr:row>
      <xdr:rowOff>149678</xdr:rowOff>
    </xdr:from>
    <xdr:ext cx="8222797" cy="781111"/>
    <xdr:sp macro="" textlink="">
      <xdr:nvSpPr>
        <xdr:cNvPr id="2" name="CuadroTexto 1">
          <a:extLst>
            <a:ext uri="{FF2B5EF4-FFF2-40B4-BE49-F238E27FC236}">
              <a16:creationId xmlns:a16="http://schemas.microsoft.com/office/drawing/2014/main" xmlns="" id="{EA895873-7869-4274-A55A-DDD0062A01D4}"/>
            </a:ext>
          </a:extLst>
        </xdr:cNvPr>
        <xdr:cNvSpPr txBox="1"/>
      </xdr:nvSpPr>
      <xdr:spPr>
        <a:xfrm>
          <a:off x="4137931" y="530678"/>
          <a:ext cx="8222797"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4400" b="1" u="sng">
              <a:solidFill>
                <a:srgbClr val="002060"/>
              </a:solidFill>
            </a:rPr>
            <a:t>ANALISIS DE LA COMPETENCIA:</a:t>
          </a:r>
          <a:endParaRPr lang="es-CO" sz="4400" u="sng">
            <a:solidFill>
              <a:srgbClr val="002060"/>
            </a:solidFill>
          </a:endParaRPr>
        </a:p>
      </xdr:txBody>
    </xdr:sp>
    <xdr:clientData/>
  </xdr:oneCellAnchor>
  <xdr:twoCellAnchor>
    <xdr:from>
      <xdr:col>0</xdr:col>
      <xdr:colOff>0</xdr:colOff>
      <xdr:row>0</xdr:row>
      <xdr:rowOff>116419</xdr:rowOff>
    </xdr:from>
    <xdr:to>
      <xdr:col>4</xdr:col>
      <xdr:colOff>163284</xdr:colOff>
      <xdr:row>13</xdr:row>
      <xdr:rowOff>163287</xdr:rowOff>
    </xdr:to>
    <xdr:sp macro="" textlink="">
      <xdr:nvSpPr>
        <xdr:cNvPr id="4" name="Bocadillo nube: nube 3"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0DDBD2A8-F36C-4B6E-890C-9BB67AAD7578}"/>
            </a:ext>
          </a:extLst>
        </xdr:cNvPr>
        <xdr:cNvSpPr/>
      </xdr:nvSpPr>
      <xdr:spPr>
        <a:xfrm>
          <a:off x="0" y="116419"/>
          <a:ext cx="4898570" cy="2840868"/>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600" b="1" i="0">
              <a:solidFill>
                <a:schemeClr val="lt1"/>
              </a:solidFill>
              <a:effectLst/>
              <a:latin typeface="+mn-lt"/>
              <a:ea typeface="+mn-ea"/>
              <a:cs typeface="+mn-cs"/>
            </a:rPr>
            <a:t>¡Genial! Ahora que hemos llegado al nivel 6, es momento de identificar a nuestra competencia. Con la matriz que tenemos será muy sencillo. Estos 8 factores nos ayudarán a reconocer algunos aspectos clave.</a:t>
          </a:r>
          <a:endParaRPr lang="es-CO" sz="1600" b="1">
            <a:solidFill>
              <a:schemeClr val="lt1"/>
            </a:solidFill>
            <a:effectLst/>
            <a:latin typeface="+mn-lt"/>
            <a:ea typeface="+mn-ea"/>
            <a:cs typeface="+mn-cs"/>
          </a:endParaRPr>
        </a:p>
      </xdr:txBody>
    </xdr:sp>
    <xdr:clientData/>
  </xdr:twoCellAnchor>
  <xdr:twoCellAnchor editAs="oneCell">
    <xdr:from>
      <xdr:col>8</xdr:col>
      <xdr:colOff>1374321</xdr:colOff>
      <xdr:row>1</xdr:row>
      <xdr:rowOff>13607</xdr:rowOff>
    </xdr:from>
    <xdr:to>
      <xdr:col>9</xdr:col>
      <xdr:colOff>1442358</xdr:colOff>
      <xdr:row>5</xdr:row>
      <xdr:rowOff>136128</xdr:rowOff>
    </xdr:to>
    <xdr:pic>
      <xdr:nvPicPr>
        <xdr:cNvPr id="7" name="Google Shape;306;p11" descr="Texto&#10;&#10;Descripción generada automáticamente">
          <a:extLst>
            <a:ext uri="{FF2B5EF4-FFF2-40B4-BE49-F238E27FC236}">
              <a16:creationId xmlns:a16="http://schemas.microsoft.com/office/drawing/2014/main" xmlns="" id="{65DA8EEB-8C3E-4D2C-818F-F44D249B0976}"/>
            </a:ext>
          </a:extLst>
        </xdr:cNvPr>
        <xdr:cNvPicPr preferRelativeResize="0"/>
      </xdr:nvPicPr>
      <xdr:blipFill rotWithShape="1">
        <a:blip xmlns:r="http://schemas.openxmlformats.org/officeDocument/2006/relationships" r:embed="rId1">
          <a:alphaModFix/>
        </a:blip>
        <a:srcRect/>
        <a:stretch/>
      </xdr:blipFill>
      <xdr:spPr>
        <a:xfrm>
          <a:off x="12858750" y="204107"/>
          <a:ext cx="1905000" cy="1088628"/>
        </a:xfrm>
        <a:prstGeom prst="rect">
          <a:avLst/>
        </a:prstGeom>
        <a:noFill/>
        <a:ln>
          <a:noFill/>
        </a:ln>
      </xdr:spPr>
    </xdr:pic>
    <xdr:clientData/>
  </xdr:twoCellAnchor>
  <xdr:twoCellAnchor>
    <xdr:from>
      <xdr:col>9</xdr:col>
      <xdr:colOff>1741714</xdr:colOff>
      <xdr:row>2</xdr:row>
      <xdr:rowOff>149679</xdr:rowOff>
    </xdr:from>
    <xdr:to>
      <xdr:col>10</xdr:col>
      <xdr:colOff>1547813</xdr:colOff>
      <xdr:row>4</xdr:row>
      <xdr:rowOff>363992</xdr:rowOff>
    </xdr:to>
    <xdr:sp macro="" textlink="">
      <xdr:nvSpPr>
        <xdr:cNvPr id="9" name="Rectángulo: biselado 8">
          <a:hlinkClick xmlns:r="http://schemas.openxmlformats.org/officeDocument/2006/relationships" r:id="rId2"/>
          <a:extLst>
            <a:ext uri="{FF2B5EF4-FFF2-40B4-BE49-F238E27FC236}">
              <a16:creationId xmlns:a16="http://schemas.microsoft.com/office/drawing/2014/main" xmlns="" id="{31CE7B74-3A51-4BE4-9A3B-C03DE27FD89F}"/>
            </a:ext>
          </a:extLst>
        </xdr:cNvPr>
        <xdr:cNvSpPr/>
      </xdr:nvSpPr>
      <xdr:spPr>
        <a:xfrm>
          <a:off x="15063107" y="530679"/>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MAPA</a:t>
          </a:r>
        </a:p>
      </xdr:txBody>
    </xdr:sp>
    <xdr:clientData/>
  </xdr:twoCellAnchor>
  <xdr:twoCellAnchor editAs="oneCell">
    <xdr:from>
      <xdr:col>0</xdr:col>
      <xdr:colOff>598714</xdr:colOff>
      <xdr:row>15</xdr:row>
      <xdr:rowOff>163284</xdr:rowOff>
    </xdr:from>
    <xdr:to>
      <xdr:col>2</xdr:col>
      <xdr:colOff>852714</xdr:colOff>
      <xdr:row>19</xdr:row>
      <xdr:rowOff>90713</xdr:rowOff>
    </xdr:to>
    <xdr:pic>
      <xdr:nvPicPr>
        <xdr:cNvPr id="8" name="Imagen 7">
          <a:extLst>
            <a:ext uri="{FF2B5EF4-FFF2-40B4-BE49-F238E27FC236}">
              <a16:creationId xmlns:a16="http://schemas.microsoft.com/office/drawing/2014/main" xmlns="" id="{E7F3A57A-8AAD-3F8A-9803-A21844D6E1F1}"/>
            </a:ext>
          </a:extLst>
        </xdr:cNvPr>
        <xdr:cNvPicPr>
          <a:picLocks noChangeAspect="1"/>
        </xdr:cNvPicPr>
      </xdr:nvPicPr>
      <xdr:blipFill>
        <a:blip xmlns:r="http://schemas.openxmlformats.org/officeDocument/2006/relationships" r:embed="rId3"/>
        <a:stretch>
          <a:fillRect/>
        </a:stretch>
      </xdr:blipFill>
      <xdr:spPr>
        <a:xfrm>
          <a:off x="598714" y="3356427"/>
          <a:ext cx="2884714" cy="3011715"/>
        </a:xfrm>
        <a:prstGeom prst="rect">
          <a:avLst/>
        </a:prstGeom>
      </xdr:spPr>
    </xdr:pic>
    <xdr:clientData/>
  </xdr:twoCellAnchor>
  <xdr:twoCellAnchor editAs="oneCell">
    <xdr:from>
      <xdr:col>0</xdr:col>
      <xdr:colOff>562429</xdr:colOff>
      <xdr:row>32</xdr:row>
      <xdr:rowOff>435428</xdr:rowOff>
    </xdr:from>
    <xdr:to>
      <xdr:col>2</xdr:col>
      <xdr:colOff>1233715</xdr:colOff>
      <xdr:row>40</xdr:row>
      <xdr:rowOff>362857</xdr:rowOff>
    </xdr:to>
    <xdr:pic>
      <xdr:nvPicPr>
        <xdr:cNvPr id="10" name="Imagen 9">
          <a:extLst>
            <a:ext uri="{FF2B5EF4-FFF2-40B4-BE49-F238E27FC236}">
              <a16:creationId xmlns:a16="http://schemas.microsoft.com/office/drawing/2014/main" xmlns="" id="{F5C840D2-94F2-1132-D4C6-F8A7198B8DA2}"/>
            </a:ext>
          </a:extLst>
        </xdr:cNvPr>
        <xdr:cNvPicPr>
          <a:picLocks noChangeAspect="1"/>
        </xdr:cNvPicPr>
      </xdr:nvPicPr>
      <xdr:blipFill>
        <a:blip xmlns:r="http://schemas.openxmlformats.org/officeDocument/2006/relationships" r:embed="rId4"/>
        <a:stretch>
          <a:fillRect/>
        </a:stretch>
      </xdr:blipFill>
      <xdr:spPr>
        <a:xfrm>
          <a:off x="562429" y="10885714"/>
          <a:ext cx="3302000" cy="3302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xdr:col>
      <xdr:colOff>176893</xdr:colOff>
      <xdr:row>0</xdr:row>
      <xdr:rowOff>134559</xdr:rowOff>
    </xdr:from>
    <xdr:ext cx="6663183" cy="781111"/>
    <xdr:sp macro="" textlink="">
      <xdr:nvSpPr>
        <xdr:cNvPr id="3" name="CuadroTexto 2">
          <a:extLst>
            <a:ext uri="{FF2B5EF4-FFF2-40B4-BE49-F238E27FC236}">
              <a16:creationId xmlns:a16="http://schemas.microsoft.com/office/drawing/2014/main" xmlns="" id="{4A47CCB4-1195-4AB8-99EE-1411DB7C9CB5}"/>
            </a:ext>
          </a:extLst>
        </xdr:cNvPr>
        <xdr:cNvSpPr txBox="1"/>
      </xdr:nvSpPr>
      <xdr:spPr>
        <a:xfrm>
          <a:off x="2462893" y="134559"/>
          <a:ext cx="6663183"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4400" b="1" u="sng">
              <a:solidFill>
                <a:srgbClr val="7030A0"/>
              </a:solidFill>
            </a:rPr>
            <a:t>ACTIVIDADES CLAVE:</a:t>
          </a:r>
          <a:endParaRPr lang="es-CO" sz="4400" u="sng">
            <a:solidFill>
              <a:srgbClr val="7030A0"/>
            </a:solidFill>
          </a:endParaRPr>
        </a:p>
      </xdr:txBody>
    </xdr:sp>
    <xdr:clientData/>
  </xdr:oneCellAnchor>
  <xdr:twoCellAnchor>
    <xdr:from>
      <xdr:col>8</xdr:col>
      <xdr:colOff>0</xdr:colOff>
      <xdr:row>0</xdr:row>
      <xdr:rowOff>81643</xdr:rowOff>
    </xdr:from>
    <xdr:to>
      <xdr:col>12</xdr:col>
      <xdr:colOff>1518959</xdr:colOff>
      <xdr:row>13</xdr:row>
      <xdr:rowOff>97266</xdr:rowOff>
    </xdr:to>
    <xdr:sp macro="" textlink="">
      <xdr:nvSpPr>
        <xdr:cNvPr id="5" name="Bocadillo nube: nube 4"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46B208D6-4005-45FD-AD3E-F5EE9C179ADC}"/>
            </a:ext>
          </a:extLst>
        </xdr:cNvPr>
        <xdr:cNvSpPr/>
      </xdr:nvSpPr>
      <xdr:spPr>
        <a:xfrm>
          <a:off x="7756071" y="81643"/>
          <a:ext cx="4961567" cy="2696230"/>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Las actividades clave son las tareas esenciales para construir y mantener un negocio exitoso y sostenible. Estas acciones crean cimientos sólidos para su desarrollo y garantizan el cumplimiento de tu propuesta de valor.</a:t>
          </a:r>
        </a:p>
        <a:p>
          <a:pPr algn="ctr"/>
          <a:r>
            <a:rPr lang="es-CO" sz="1600" b="1" i="0">
              <a:solidFill>
                <a:schemeClr val="lt1"/>
              </a:solidFill>
              <a:effectLst/>
              <a:latin typeface="+mn-lt"/>
              <a:ea typeface="+mn-ea"/>
              <a:cs typeface="+mn-cs"/>
            </a:rPr>
            <a:t/>
          </a:r>
          <a:br>
            <a:rPr lang="es-CO" sz="1600" b="1" i="0">
              <a:solidFill>
                <a:schemeClr val="lt1"/>
              </a:solidFill>
              <a:effectLst/>
              <a:latin typeface="+mn-lt"/>
              <a:ea typeface="+mn-ea"/>
              <a:cs typeface="+mn-cs"/>
            </a:rPr>
          </a:br>
          <a:endParaRPr lang="es-CO" sz="1600" b="1">
            <a:solidFill>
              <a:schemeClr val="lt1"/>
            </a:solidFill>
            <a:effectLst/>
            <a:latin typeface="+mn-lt"/>
            <a:ea typeface="+mn-ea"/>
            <a:cs typeface="+mn-cs"/>
          </a:endParaRPr>
        </a:p>
      </xdr:txBody>
    </xdr:sp>
    <xdr:clientData/>
  </xdr:twoCellAnchor>
  <xdr:twoCellAnchor editAs="oneCell">
    <xdr:from>
      <xdr:col>2</xdr:col>
      <xdr:colOff>317499</xdr:colOff>
      <xdr:row>29</xdr:row>
      <xdr:rowOff>95249</xdr:rowOff>
    </xdr:from>
    <xdr:to>
      <xdr:col>7</xdr:col>
      <xdr:colOff>95250</xdr:colOff>
      <xdr:row>39</xdr:row>
      <xdr:rowOff>163286</xdr:rowOff>
    </xdr:to>
    <xdr:pic>
      <xdr:nvPicPr>
        <xdr:cNvPr id="7" name="Google Shape;290;p10">
          <a:extLst>
            <a:ext uri="{FF2B5EF4-FFF2-40B4-BE49-F238E27FC236}">
              <a16:creationId xmlns:a16="http://schemas.microsoft.com/office/drawing/2014/main" xmlns="" id="{A1CE8ABB-BE83-43AB-8AD5-67EE555C1883}"/>
            </a:ext>
          </a:extLst>
        </xdr:cNvPr>
        <xdr:cNvPicPr preferRelativeResize="0"/>
      </xdr:nvPicPr>
      <xdr:blipFill rotWithShape="1">
        <a:blip xmlns:r="http://schemas.openxmlformats.org/officeDocument/2006/relationships" r:embed="rId1">
          <a:alphaModFix/>
        </a:blip>
        <a:srcRect l="47799" t="23005" b="48244"/>
        <a:stretch/>
      </xdr:blipFill>
      <xdr:spPr>
        <a:xfrm>
          <a:off x="1841499" y="5823856"/>
          <a:ext cx="3587751" cy="3333751"/>
        </a:xfrm>
        <a:prstGeom prst="rect">
          <a:avLst/>
        </a:prstGeom>
        <a:noFill/>
        <a:ln>
          <a:noFill/>
        </a:ln>
      </xdr:spPr>
    </xdr:pic>
    <xdr:clientData/>
  </xdr:twoCellAnchor>
  <xdr:twoCellAnchor editAs="oneCell">
    <xdr:from>
      <xdr:col>9</xdr:col>
      <xdr:colOff>1</xdr:colOff>
      <xdr:row>30</xdr:row>
      <xdr:rowOff>148165</xdr:rowOff>
    </xdr:from>
    <xdr:to>
      <xdr:col>12</xdr:col>
      <xdr:colOff>887861</xdr:colOff>
      <xdr:row>39</xdr:row>
      <xdr:rowOff>136072</xdr:rowOff>
    </xdr:to>
    <xdr:pic>
      <xdr:nvPicPr>
        <xdr:cNvPr id="9" name="Google Shape;299;g1ef5c30969a_0_20">
          <a:extLst>
            <a:ext uri="{FF2B5EF4-FFF2-40B4-BE49-F238E27FC236}">
              <a16:creationId xmlns:a16="http://schemas.microsoft.com/office/drawing/2014/main" xmlns="" id="{2092FDB8-1DE6-4FDF-B848-2E4D53919B1C}"/>
            </a:ext>
          </a:extLst>
        </xdr:cNvPr>
        <xdr:cNvPicPr preferRelativeResize="0"/>
      </xdr:nvPicPr>
      <xdr:blipFill rotWithShape="1">
        <a:blip xmlns:r="http://schemas.openxmlformats.org/officeDocument/2006/relationships" r:embed="rId1">
          <a:alphaModFix/>
        </a:blip>
        <a:srcRect l="46630" t="51847" r="1169" b="19403"/>
        <a:stretch/>
      </xdr:blipFill>
      <xdr:spPr>
        <a:xfrm>
          <a:off x="8831037" y="6067272"/>
          <a:ext cx="3568467" cy="3063121"/>
        </a:xfrm>
        <a:prstGeom prst="rect">
          <a:avLst/>
        </a:prstGeom>
        <a:noFill/>
        <a:ln>
          <a:noFill/>
        </a:ln>
      </xdr:spPr>
    </xdr:pic>
    <xdr:clientData/>
  </xdr:twoCellAnchor>
  <xdr:twoCellAnchor>
    <xdr:from>
      <xdr:col>9</xdr:col>
      <xdr:colOff>7561</xdr:colOff>
      <xdr:row>27</xdr:row>
      <xdr:rowOff>7557</xdr:rowOff>
    </xdr:from>
    <xdr:to>
      <xdr:col>12</xdr:col>
      <xdr:colOff>3023810</xdr:colOff>
      <xdr:row>29</xdr:row>
      <xdr:rowOff>178341</xdr:rowOff>
    </xdr:to>
    <xdr:sp macro="" textlink="">
      <xdr:nvSpPr>
        <xdr:cNvPr id="10" name="Google Shape;298;g1ef5c30969a_0_20">
          <a:extLst>
            <a:ext uri="{FF2B5EF4-FFF2-40B4-BE49-F238E27FC236}">
              <a16:creationId xmlns:a16="http://schemas.microsoft.com/office/drawing/2014/main" xmlns="" id="{E5BBE581-1F2D-4ABC-B2EB-ED301286CB82}"/>
            </a:ext>
          </a:extLst>
        </xdr:cNvPr>
        <xdr:cNvSpPr txBox="1"/>
      </xdr:nvSpPr>
      <xdr:spPr>
        <a:xfrm>
          <a:off x="8525632" y="5355164"/>
          <a:ext cx="5696857" cy="551784"/>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es-CO" sz="1400" b="1" i="0" u="none" strike="noStrike" cap="none">
              <a:solidFill>
                <a:schemeClr val="accent1">
                  <a:lumMod val="75000"/>
                </a:schemeClr>
              </a:solidFill>
              <a:effectLst/>
              <a:latin typeface="+mn-lt"/>
              <a:ea typeface="Arial"/>
              <a:cs typeface="Arial"/>
              <a:sym typeface="Arial"/>
            </a:rPr>
            <a:t>Haz una lista de las actividades que debes cumplir para lograr la meta propuesta en la fase de planificación.</a:t>
          </a:r>
          <a:endParaRPr lang="es-CO" sz="1400" b="0" i="0" u="none" strike="noStrike" cap="none">
            <a:solidFill>
              <a:schemeClr val="accent1">
                <a:lumMod val="75000"/>
              </a:schemeClr>
            </a:solidFill>
            <a:effectLst/>
            <a:latin typeface="+mn-lt"/>
            <a:ea typeface="Arial"/>
            <a:cs typeface="Arial"/>
            <a:sym typeface="Arial"/>
          </a:endParaRPr>
        </a:p>
      </xdr:txBody>
    </xdr:sp>
    <xdr:clientData/>
  </xdr:twoCellAnchor>
  <xdr:twoCellAnchor>
    <xdr:from>
      <xdr:col>2</xdr:col>
      <xdr:colOff>433916</xdr:colOff>
      <xdr:row>27</xdr:row>
      <xdr:rowOff>18143</xdr:rowOff>
    </xdr:from>
    <xdr:to>
      <xdr:col>7</xdr:col>
      <xdr:colOff>2326821</xdr:colOff>
      <xdr:row>29</xdr:row>
      <xdr:rowOff>167761</xdr:rowOff>
    </xdr:to>
    <xdr:sp macro="" textlink="">
      <xdr:nvSpPr>
        <xdr:cNvPr id="11" name="Google Shape;289;p10">
          <a:extLst>
            <a:ext uri="{FF2B5EF4-FFF2-40B4-BE49-F238E27FC236}">
              <a16:creationId xmlns:a16="http://schemas.microsoft.com/office/drawing/2014/main" xmlns="" id="{160CE512-528E-40E6-AE03-13307CA5E170}"/>
            </a:ext>
          </a:extLst>
        </xdr:cNvPr>
        <xdr:cNvSpPr txBox="1"/>
      </xdr:nvSpPr>
      <xdr:spPr>
        <a:xfrm>
          <a:off x="1957916" y="5365750"/>
          <a:ext cx="5702905" cy="530618"/>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defTabSz="914400" rtl="0" eaLnBrk="1" fontAlgn="auto" latinLnBrk="0" hangingPunct="1">
            <a:lnSpc>
              <a:spcPct val="100000"/>
            </a:lnSpc>
            <a:spcBef>
              <a:spcPts val="0"/>
            </a:spcBef>
            <a:spcAft>
              <a:spcPts val="0"/>
            </a:spcAft>
            <a:buClr>
              <a:srgbClr val="000000"/>
            </a:buClr>
            <a:buSzTx/>
            <a:buFont typeface="Arial"/>
            <a:buNone/>
            <a:tabLst/>
            <a:defRPr/>
          </a:pPr>
          <a:r>
            <a:rPr lang="es-CO" sz="1400" b="1" i="0" u="none" strike="noStrike" cap="none">
              <a:solidFill>
                <a:schemeClr val="accent1">
                  <a:lumMod val="75000"/>
                </a:schemeClr>
              </a:solidFill>
              <a:effectLst/>
              <a:latin typeface="+mn-lt"/>
              <a:ea typeface="Arial"/>
              <a:cs typeface="Arial"/>
              <a:sym typeface="Arial"/>
            </a:rPr>
            <a:t>Define metas inteligentes para la puesta en marcha de tu emprendimiento</a:t>
          </a:r>
        </a:p>
        <a:p>
          <a:pPr marL="0" marR="0" lvl="0" indent="0" algn="l" rtl="0">
            <a:spcBef>
              <a:spcPts val="0"/>
            </a:spcBef>
            <a:spcAft>
              <a:spcPts val="0"/>
            </a:spcAft>
            <a:buNone/>
          </a:pPr>
          <a:r>
            <a:rPr lang="es-CO" sz="1400" b="1">
              <a:solidFill>
                <a:schemeClr val="tx2"/>
              </a:solidFill>
              <a:latin typeface="+mn-lt"/>
              <a:ea typeface="Calibri"/>
              <a:cs typeface="Calibri"/>
              <a:sym typeface="Calibri"/>
            </a:rPr>
            <a:t>.</a:t>
          </a:r>
          <a:endParaRPr sz="1400" b="1">
            <a:solidFill>
              <a:schemeClr val="tx2"/>
            </a:solidFill>
            <a:latin typeface="+mn-lt"/>
            <a:ea typeface="Calibri"/>
            <a:cs typeface="Calibri"/>
            <a:sym typeface="Calibri"/>
          </a:endParaRPr>
        </a:p>
      </xdr:txBody>
    </xdr:sp>
    <xdr:clientData/>
  </xdr:twoCellAnchor>
  <xdr:twoCellAnchor>
    <xdr:from>
      <xdr:col>2</xdr:col>
      <xdr:colOff>275166</xdr:colOff>
      <xdr:row>41</xdr:row>
      <xdr:rowOff>54429</xdr:rowOff>
    </xdr:from>
    <xdr:to>
      <xdr:col>8</xdr:col>
      <xdr:colOff>275166</xdr:colOff>
      <xdr:row>45</xdr:row>
      <xdr:rowOff>408658</xdr:rowOff>
    </xdr:to>
    <xdr:sp macro="" textlink="">
      <xdr:nvSpPr>
        <xdr:cNvPr id="12" name="Google Shape;308;p11">
          <a:extLst>
            <a:ext uri="{FF2B5EF4-FFF2-40B4-BE49-F238E27FC236}">
              <a16:creationId xmlns:a16="http://schemas.microsoft.com/office/drawing/2014/main" xmlns="" id="{7E91BE88-A92E-496B-AB93-318250F2DEF1}"/>
            </a:ext>
          </a:extLst>
        </xdr:cNvPr>
        <xdr:cNvSpPr txBox="1"/>
      </xdr:nvSpPr>
      <xdr:spPr>
        <a:xfrm>
          <a:off x="1799166" y="9429750"/>
          <a:ext cx="6545036" cy="1116229"/>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es-CO" sz="1400" b="1" i="0" u="none" strike="noStrike" cap="none">
              <a:solidFill>
                <a:schemeClr val="accent1">
                  <a:lumMod val="75000"/>
                </a:schemeClr>
              </a:solidFill>
              <a:effectLst/>
              <a:latin typeface="+mn-lt"/>
              <a:ea typeface="Arial"/>
              <a:cs typeface="Arial"/>
              <a:sym typeface="Arial"/>
            </a:rPr>
            <a:t>En la fase de verificación, debemos evaluar el rendimiento de las actividades clave. Esto implica recopilar datos y analizarlos para identificar áreas de mejora.</a:t>
          </a:r>
          <a:endParaRPr lang="es-CO" sz="1400" b="0" i="0" u="none" strike="noStrike" cap="none">
            <a:solidFill>
              <a:schemeClr val="accent1">
                <a:lumMod val="75000"/>
              </a:schemeClr>
            </a:solidFill>
            <a:effectLst/>
            <a:latin typeface="+mn-lt"/>
            <a:ea typeface="Arial"/>
            <a:cs typeface="Arial"/>
            <a:sym typeface="Arial"/>
          </a:endParaRPr>
        </a:p>
      </xdr:txBody>
    </xdr:sp>
    <xdr:clientData/>
  </xdr:twoCellAnchor>
  <xdr:twoCellAnchor editAs="oneCell">
    <xdr:from>
      <xdr:col>1</xdr:col>
      <xdr:colOff>707571</xdr:colOff>
      <xdr:row>45</xdr:row>
      <xdr:rowOff>48381</xdr:rowOff>
    </xdr:from>
    <xdr:to>
      <xdr:col>6</xdr:col>
      <xdr:colOff>335854</xdr:colOff>
      <xdr:row>53</xdr:row>
      <xdr:rowOff>176893</xdr:rowOff>
    </xdr:to>
    <xdr:pic>
      <xdr:nvPicPr>
        <xdr:cNvPr id="13" name="Google Shape;309;p11">
          <a:extLst>
            <a:ext uri="{FF2B5EF4-FFF2-40B4-BE49-F238E27FC236}">
              <a16:creationId xmlns:a16="http://schemas.microsoft.com/office/drawing/2014/main" xmlns="" id="{BD251614-E40E-438D-AC86-8FF1FA767A28}"/>
            </a:ext>
          </a:extLst>
        </xdr:cNvPr>
        <xdr:cNvPicPr preferRelativeResize="0"/>
      </xdr:nvPicPr>
      <xdr:blipFill rotWithShape="1">
        <a:blip xmlns:r="http://schemas.openxmlformats.org/officeDocument/2006/relationships" r:embed="rId1">
          <a:alphaModFix/>
        </a:blip>
        <a:srcRect l="-5512" t="51851" r="53312" b="15441"/>
        <a:stretch/>
      </xdr:blipFill>
      <xdr:spPr>
        <a:xfrm>
          <a:off x="1469571" y="10185702"/>
          <a:ext cx="3438283" cy="3353405"/>
        </a:xfrm>
        <a:prstGeom prst="rect">
          <a:avLst/>
        </a:prstGeom>
        <a:noFill/>
        <a:ln>
          <a:noFill/>
        </a:ln>
      </xdr:spPr>
    </xdr:pic>
    <xdr:clientData/>
  </xdr:twoCellAnchor>
  <xdr:twoCellAnchor editAs="oneCell">
    <xdr:from>
      <xdr:col>8</xdr:col>
      <xdr:colOff>338666</xdr:colOff>
      <xdr:row>45</xdr:row>
      <xdr:rowOff>52917</xdr:rowOff>
    </xdr:from>
    <xdr:to>
      <xdr:col>11</xdr:col>
      <xdr:colOff>1080016</xdr:colOff>
      <xdr:row>54</xdr:row>
      <xdr:rowOff>108857</xdr:rowOff>
    </xdr:to>
    <xdr:pic>
      <xdr:nvPicPr>
        <xdr:cNvPr id="14" name="Google Shape;321;g1ef5c30969a_0_55">
          <a:extLst>
            <a:ext uri="{FF2B5EF4-FFF2-40B4-BE49-F238E27FC236}">
              <a16:creationId xmlns:a16="http://schemas.microsoft.com/office/drawing/2014/main" xmlns="" id="{CDD6206E-3A7A-4127-9D3C-45211C887447}"/>
            </a:ext>
          </a:extLst>
        </xdr:cNvPr>
        <xdr:cNvPicPr preferRelativeResize="0"/>
      </xdr:nvPicPr>
      <xdr:blipFill rotWithShape="1">
        <a:blip xmlns:r="http://schemas.openxmlformats.org/officeDocument/2006/relationships" r:embed="rId1">
          <a:alphaModFix/>
        </a:blip>
        <a:srcRect l="3078" t="12917" r="52747" b="47725"/>
        <a:stretch/>
      </xdr:blipFill>
      <xdr:spPr>
        <a:xfrm>
          <a:off x="8407702" y="10190238"/>
          <a:ext cx="3027350" cy="3471333"/>
        </a:xfrm>
        <a:prstGeom prst="rect">
          <a:avLst/>
        </a:prstGeom>
        <a:noFill/>
        <a:ln>
          <a:noFill/>
        </a:ln>
      </xdr:spPr>
    </xdr:pic>
    <xdr:clientData/>
  </xdr:twoCellAnchor>
  <xdr:twoCellAnchor>
    <xdr:from>
      <xdr:col>9</xdr:col>
      <xdr:colOff>139094</xdr:colOff>
      <xdr:row>40</xdr:row>
      <xdr:rowOff>128511</xdr:rowOff>
    </xdr:from>
    <xdr:to>
      <xdr:col>13</xdr:col>
      <xdr:colOff>128511</xdr:colOff>
      <xdr:row>46</xdr:row>
      <xdr:rowOff>1890</xdr:rowOff>
    </xdr:to>
    <xdr:sp macro="" textlink="">
      <xdr:nvSpPr>
        <xdr:cNvPr id="15" name="Google Shape;320;g1ef5c30969a_0_55">
          <a:extLst>
            <a:ext uri="{FF2B5EF4-FFF2-40B4-BE49-F238E27FC236}">
              <a16:creationId xmlns:a16="http://schemas.microsoft.com/office/drawing/2014/main" xmlns="" id="{C0438F41-2262-4177-9C91-662E52E3A602}"/>
            </a:ext>
          </a:extLst>
        </xdr:cNvPr>
        <xdr:cNvSpPr txBox="1"/>
      </xdr:nvSpPr>
      <xdr:spPr>
        <a:xfrm>
          <a:off x="8970130" y="9313332"/>
          <a:ext cx="5799667" cy="1356558"/>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es-CO" sz="1400" b="1" i="0" u="none" strike="noStrike" cap="none">
              <a:solidFill>
                <a:schemeClr val="accent1">
                  <a:lumMod val="75000"/>
                </a:schemeClr>
              </a:solidFill>
              <a:effectLst/>
              <a:latin typeface="+mn-lt"/>
              <a:ea typeface="Arial"/>
              <a:cs typeface="Arial"/>
              <a:sym typeface="Arial"/>
            </a:rPr>
            <a:t>Implementar cambios para mejorar su rendimiento. Esto implica tomar medidas para abordar las áreas de mejora identificadas en la fase de verificación.</a:t>
          </a:r>
          <a:endParaRPr lang="es-CO" sz="1400" b="0" i="0" u="none" strike="noStrike" cap="none">
            <a:solidFill>
              <a:schemeClr val="accent1">
                <a:lumMod val="75000"/>
              </a:schemeClr>
            </a:solidFill>
            <a:effectLst/>
            <a:latin typeface="+mn-lt"/>
            <a:ea typeface="Arial"/>
            <a:cs typeface="Arial"/>
            <a:sym typeface="Arial"/>
          </a:endParaRPr>
        </a:p>
      </xdr:txBody>
    </xdr:sp>
    <xdr:clientData/>
  </xdr:twoCellAnchor>
  <xdr:oneCellAnchor>
    <xdr:from>
      <xdr:col>2</xdr:col>
      <xdr:colOff>317499</xdr:colOff>
      <xdr:row>64</xdr:row>
      <xdr:rowOff>95249</xdr:rowOff>
    </xdr:from>
    <xdr:ext cx="3587751" cy="2123342"/>
    <xdr:pic>
      <xdr:nvPicPr>
        <xdr:cNvPr id="18" name="Google Shape;290;p10">
          <a:extLst>
            <a:ext uri="{FF2B5EF4-FFF2-40B4-BE49-F238E27FC236}">
              <a16:creationId xmlns:a16="http://schemas.microsoft.com/office/drawing/2014/main" xmlns="" id="{49E1E1E4-D177-496D-8EAB-1F646D89262F}"/>
            </a:ext>
          </a:extLst>
        </xdr:cNvPr>
        <xdr:cNvPicPr preferRelativeResize="0"/>
      </xdr:nvPicPr>
      <xdr:blipFill rotWithShape="1">
        <a:blip xmlns:r="http://schemas.openxmlformats.org/officeDocument/2006/relationships" r:embed="rId1">
          <a:alphaModFix/>
        </a:blip>
        <a:srcRect l="47799" t="23005" b="48244"/>
        <a:stretch/>
      </xdr:blipFill>
      <xdr:spPr>
        <a:xfrm>
          <a:off x="1914070" y="15008678"/>
          <a:ext cx="3587751" cy="2123342"/>
        </a:xfrm>
        <a:prstGeom prst="rect">
          <a:avLst/>
        </a:prstGeom>
        <a:noFill/>
        <a:ln>
          <a:noFill/>
        </a:ln>
      </xdr:spPr>
    </xdr:pic>
    <xdr:clientData/>
  </xdr:oneCellAnchor>
  <xdr:oneCellAnchor>
    <xdr:from>
      <xdr:col>8</xdr:col>
      <xdr:colOff>190500</xdr:colOff>
      <xdr:row>65</xdr:row>
      <xdr:rowOff>52916</xdr:rowOff>
    </xdr:from>
    <xdr:ext cx="3565443" cy="1816200"/>
    <xdr:pic>
      <xdr:nvPicPr>
        <xdr:cNvPr id="20" name="Google Shape;299;g1ef5c30969a_0_20">
          <a:extLst>
            <a:ext uri="{FF2B5EF4-FFF2-40B4-BE49-F238E27FC236}">
              <a16:creationId xmlns:a16="http://schemas.microsoft.com/office/drawing/2014/main" xmlns="" id="{0F530D2F-4A99-4C5B-A753-883BDED6122D}"/>
            </a:ext>
          </a:extLst>
        </xdr:cNvPr>
        <xdr:cNvPicPr preferRelativeResize="0"/>
      </xdr:nvPicPr>
      <xdr:blipFill rotWithShape="1">
        <a:blip xmlns:r="http://schemas.openxmlformats.org/officeDocument/2006/relationships" r:embed="rId1">
          <a:alphaModFix/>
        </a:blip>
        <a:srcRect l="46630" t="51847" r="1169" b="19403"/>
        <a:stretch/>
      </xdr:blipFill>
      <xdr:spPr>
        <a:xfrm>
          <a:off x="7943850" y="17883716"/>
          <a:ext cx="3565443" cy="1816200"/>
        </a:xfrm>
        <a:prstGeom prst="rect">
          <a:avLst/>
        </a:prstGeom>
        <a:noFill/>
        <a:ln>
          <a:noFill/>
        </a:ln>
      </xdr:spPr>
    </xdr:pic>
    <xdr:clientData/>
  </xdr:oneCellAnchor>
  <xdr:oneCellAnchor>
    <xdr:from>
      <xdr:col>2</xdr:col>
      <xdr:colOff>190499</xdr:colOff>
      <xdr:row>77</xdr:row>
      <xdr:rowOff>306917</xdr:rowOff>
    </xdr:from>
    <xdr:ext cx="3438283" cy="2133600"/>
    <xdr:pic>
      <xdr:nvPicPr>
        <xdr:cNvPr id="21" name="Google Shape;309;p11">
          <a:extLst>
            <a:ext uri="{FF2B5EF4-FFF2-40B4-BE49-F238E27FC236}">
              <a16:creationId xmlns:a16="http://schemas.microsoft.com/office/drawing/2014/main" xmlns="" id="{C9BEC200-91B5-4DA4-82E8-CACC97FBCBFB}"/>
            </a:ext>
          </a:extLst>
        </xdr:cNvPr>
        <xdr:cNvPicPr preferRelativeResize="0"/>
      </xdr:nvPicPr>
      <xdr:blipFill rotWithShape="1">
        <a:blip xmlns:r="http://schemas.openxmlformats.org/officeDocument/2006/relationships" r:embed="rId1">
          <a:alphaModFix/>
        </a:blip>
        <a:srcRect l="-5512" t="51851" r="53312" b="15441"/>
        <a:stretch/>
      </xdr:blipFill>
      <xdr:spPr>
        <a:xfrm>
          <a:off x="1714499" y="21414317"/>
          <a:ext cx="3438283" cy="2133600"/>
        </a:xfrm>
        <a:prstGeom prst="rect">
          <a:avLst/>
        </a:prstGeom>
        <a:noFill/>
        <a:ln>
          <a:noFill/>
        </a:ln>
      </xdr:spPr>
    </xdr:pic>
    <xdr:clientData/>
  </xdr:oneCellAnchor>
  <xdr:oneCellAnchor>
    <xdr:from>
      <xdr:col>8</xdr:col>
      <xdr:colOff>338666</xdr:colOff>
      <xdr:row>77</xdr:row>
      <xdr:rowOff>52917</xdr:rowOff>
    </xdr:from>
    <xdr:ext cx="3027350" cy="2494734"/>
    <xdr:pic>
      <xdr:nvPicPr>
        <xdr:cNvPr id="22" name="Google Shape;321;g1ef5c30969a_0_55">
          <a:extLst>
            <a:ext uri="{FF2B5EF4-FFF2-40B4-BE49-F238E27FC236}">
              <a16:creationId xmlns:a16="http://schemas.microsoft.com/office/drawing/2014/main" xmlns="" id="{BA392E8A-09D1-4303-B8BA-FFC6B97394B7}"/>
            </a:ext>
          </a:extLst>
        </xdr:cNvPr>
        <xdr:cNvPicPr preferRelativeResize="0"/>
      </xdr:nvPicPr>
      <xdr:blipFill rotWithShape="1">
        <a:blip xmlns:r="http://schemas.openxmlformats.org/officeDocument/2006/relationships" r:embed="rId1">
          <a:alphaModFix/>
        </a:blip>
        <a:srcRect l="3078" t="12917" r="52747" b="47725"/>
        <a:stretch/>
      </xdr:blipFill>
      <xdr:spPr>
        <a:xfrm>
          <a:off x="8092016" y="21160317"/>
          <a:ext cx="3027350" cy="2494734"/>
        </a:xfrm>
        <a:prstGeom prst="rect">
          <a:avLst/>
        </a:prstGeom>
        <a:noFill/>
        <a:ln>
          <a:noFill/>
        </a:ln>
      </xdr:spPr>
    </xdr:pic>
    <xdr:clientData/>
  </xdr:oneCellAnchor>
  <xdr:twoCellAnchor>
    <xdr:from>
      <xdr:col>0</xdr:col>
      <xdr:colOff>153648</xdr:colOff>
      <xdr:row>83</xdr:row>
      <xdr:rowOff>13039</xdr:rowOff>
    </xdr:from>
    <xdr:to>
      <xdr:col>6</xdr:col>
      <xdr:colOff>244929</xdr:colOff>
      <xdr:row>89</xdr:row>
      <xdr:rowOff>1179285</xdr:rowOff>
    </xdr:to>
    <xdr:sp macro="" textlink="">
      <xdr:nvSpPr>
        <xdr:cNvPr id="25" name="Bocadillo nube: nube 24"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E696FBA3-509B-4B9D-9036-55ED01D83A37}"/>
            </a:ext>
          </a:extLst>
        </xdr:cNvPr>
        <xdr:cNvSpPr/>
      </xdr:nvSpPr>
      <xdr:spPr>
        <a:xfrm>
          <a:off x="153648" y="25721468"/>
          <a:ext cx="5316424" cy="2762817"/>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lt1"/>
              </a:solidFill>
              <a:effectLst/>
              <a:latin typeface="+mn-lt"/>
              <a:ea typeface="+mn-ea"/>
              <a:cs typeface="+mn-cs"/>
            </a:rPr>
            <a:t>Ahora sigamos en nuestra aventura, de encontrar nuestro modelo de negocio.</a:t>
          </a:r>
          <a:endParaRPr lang="es-CO" sz="1600">
            <a:solidFill>
              <a:schemeClr val="lt1"/>
            </a:solidFill>
            <a:effectLst/>
            <a:latin typeface="+mn-lt"/>
            <a:ea typeface="+mn-ea"/>
            <a:cs typeface="+mn-cs"/>
          </a:endParaRPr>
        </a:p>
        <a:p>
          <a:pPr algn="ctr"/>
          <a:r>
            <a:rPr lang="es-CO" sz="1600" b="1">
              <a:solidFill>
                <a:schemeClr val="lt1"/>
              </a:solidFill>
              <a:effectLst/>
              <a:latin typeface="+mn-lt"/>
              <a:ea typeface="+mn-ea"/>
              <a:cs typeface="+mn-cs"/>
            </a:rPr>
            <a:t>Pero</a:t>
          </a:r>
          <a:r>
            <a:rPr lang="es-CO" sz="1600" b="1" baseline="0">
              <a:solidFill>
                <a:schemeClr val="lt1"/>
              </a:solidFill>
              <a:effectLst/>
              <a:latin typeface="+mn-lt"/>
              <a:ea typeface="+mn-ea"/>
              <a:cs typeface="+mn-cs"/>
            </a:rPr>
            <a:t> antes cuentame que impacto ambiental y social tiene  tu emprendimiento</a:t>
          </a:r>
          <a:r>
            <a:rPr lang="es-CO" sz="1600" b="1">
              <a:solidFill>
                <a:schemeClr val="lt1"/>
              </a:solidFill>
              <a:effectLst/>
              <a:latin typeface="+mn-lt"/>
              <a:ea typeface="+mn-ea"/>
              <a:cs typeface="+mn-cs"/>
            </a:rPr>
            <a:t>. </a:t>
          </a:r>
          <a:endParaRPr lang="es-CO" sz="1600">
            <a:solidFill>
              <a:schemeClr val="lt1"/>
            </a:solidFill>
            <a:effectLst/>
            <a:latin typeface="+mn-lt"/>
            <a:ea typeface="+mn-ea"/>
            <a:cs typeface="+mn-cs"/>
          </a:endParaRPr>
        </a:p>
      </xdr:txBody>
    </xdr:sp>
    <xdr:clientData/>
  </xdr:twoCellAnchor>
  <xdr:twoCellAnchor editAs="oneCell">
    <xdr:from>
      <xdr:col>2</xdr:col>
      <xdr:colOff>6047</xdr:colOff>
      <xdr:row>7</xdr:row>
      <xdr:rowOff>54109</xdr:rowOff>
    </xdr:from>
    <xdr:to>
      <xdr:col>7</xdr:col>
      <xdr:colOff>2371422</xdr:colOff>
      <xdr:row>26</xdr:row>
      <xdr:rowOff>77864</xdr:rowOff>
    </xdr:to>
    <xdr:pic>
      <xdr:nvPicPr>
        <xdr:cNvPr id="26" name="Imagen 25" descr="CÓMO APLICAR UNA ESTRATEGIA PHVA EXITOSA">
          <a:extLst>
            <a:ext uri="{FF2B5EF4-FFF2-40B4-BE49-F238E27FC236}">
              <a16:creationId xmlns:a16="http://schemas.microsoft.com/office/drawing/2014/main" xmlns="" id="{1AAD72BF-3912-4F05-A73F-9A84420DEE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047" y="1387609"/>
          <a:ext cx="6175375" cy="384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246936</xdr:colOff>
      <xdr:row>61</xdr:row>
      <xdr:rowOff>155261</xdr:rowOff>
    </xdr:from>
    <xdr:to>
      <xdr:col>8</xdr:col>
      <xdr:colOff>246936</xdr:colOff>
      <xdr:row>64</xdr:row>
      <xdr:rowOff>135545</xdr:rowOff>
    </xdr:to>
    <xdr:sp macro="" textlink="">
      <xdr:nvSpPr>
        <xdr:cNvPr id="27" name="Google Shape;308;p11">
          <a:extLst>
            <a:ext uri="{FF2B5EF4-FFF2-40B4-BE49-F238E27FC236}">
              <a16:creationId xmlns:a16="http://schemas.microsoft.com/office/drawing/2014/main" xmlns="" id="{5BAA1BB5-7433-47D7-A9E9-09359FF2705F}"/>
            </a:ext>
          </a:extLst>
        </xdr:cNvPr>
        <xdr:cNvSpPr txBox="1"/>
      </xdr:nvSpPr>
      <xdr:spPr>
        <a:xfrm>
          <a:off x="1770936" y="17214536"/>
          <a:ext cx="6229350" cy="551784"/>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es-CO" sz="1400" b="1" i="0" u="none" strike="noStrike" cap="none">
              <a:solidFill>
                <a:schemeClr val="accent1">
                  <a:lumMod val="75000"/>
                </a:schemeClr>
              </a:solidFill>
              <a:effectLst/>
              <a:latin typeface="+mn-lt"/>
              <a:ea typeface="Arial"/>
              <a:cs typeface="Arial"/>
              <a:sym typeface="Arial"/>
            </a:rPr>
            <a:t>En la fase de verificación, debemos evaluar el rendimiento de las actividades clave. Esto implica recopilar datos y analizarlos para identificar áreas de mejora.</a:t>
          </a:r>
          <a:endParaRPr lang="es-CO" sz="1400" b="0" i="0" u="none" strike="noStrike" cap="none">
            <a:solidFill>
              <a:schemeClr val="accent1">
                <a:lumMod val="75000"/>
              </a:schemeClr>
            </a:solidFill>
            <a:effectLst/>
            <a:latin typeface="+mn-lt"/>
            <a:ea typeface="Arial"/>
            <a:cs typeface="Arial"/>
            <a:sym typeface="Arial"/>
          </a:endParaRPr>
        </a:p>
      </xdr:txBody>
    </xdr:sp>
    <xdr:clientData/>
  </xdr:twoCellAnchor>
  <xdr:twoCellAnchor>
    <xdr:from>
      <xdr:col>8</xdr:col>
      <xdr:colOff>557392</xdr:colOff>
      <xdr:row>61</xdr:row>
      <xdr:rowOff>141112</xdr:rowOff>
    </xdr:from>
    <xdr:to>
      <xdr:col>12</xdr:col>
      <xdr:colOff>2811641</xdr:colOff>
      <xdr:row>64</xdr:row>
      <xdr:rowOff>121396</xdr:rowOff>
    </xdr:to>
    <xdr:sp macro="" textlink="">
      <xdr:nvSpPr>
        <xdr:cNvPr id="28" name="Google Shape;298;g1ef5c30969a_0_20">
          <a:extLst>
            <a:ext uri="{FF2B5EF4-FFF2-40B4-BE49-F238E27FC236}">
              <a16:creationId xmlns:a16="http://schemas.microsoft.com/office/drawing/2014/main" xmlns="" id="{7323B673-1CC9-4B54-B4D8-3E819374FE24}"/>
            </a:ext>
          </a:extLst>
        </xdr:cNvPr>
        <xdr:cNvSpPr txBox="1"/>
      </xdr:nvSpPr>
      <xdr:spPr>
        <a:xfrm>
          <a:off x="8310742" y="17200387"/>
          <a:ext cx="5692774" cy="551784"/>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es-CO" sz="1400" b="1" i="0" u="none" strike="noStrike" cap="none">
              <a:solidFill>
                <a:schemeClr val="accent1">
                  <a:lumMod val="75000"/>
                </a:schemeClr>
              </a:solidFill>
              <a:effectLst/>
              <a:latin typeface="+mn-lt"/>
              <a:ea typeface="Arial"/>
              <a:cs typeface="Arial"/>
              <a:sym typeface="Arial"/>
            </a:rPr>
            <a:t>Haz una lista de las actividades que debes cumplir para lograr la meta propuesta en la fase de planificación.</a:t>
          </a:r>
          <a:endParaRPr lang="es-CO" sz="1400" b="0" i="0" u="none" strike="noStrike" cap="none">
            <a:solidFill>
              <a:schemeClr val="accent1">
                <a:lumMod val="75000"/>
              </a:schemeClr>
            </a:solidFill>
            <a:effectLst/>
            <a:latin typeface="+mn-lt"/>
            <a:ea typeface="Arial"/>
            <a:cs typeface="Arial"/>
            <a:sym typeface="Arial"/>
          </a:endParaRPr>
        </a:p>
      </xdr:txBody>
    </xdr:sp>
    <xdr:clientData/>
  </xdr:twoCellAnchor>
  <xdr:twoCellAnchor>
    <xdr:from>
      <xdr:col>9</xdr:col>
      <xdr:colOff>56446</xdr:colOff>
      <xdr:row>73</xdr:row>
      <xdr:rowOff>14110</xdr:rowOff>
    </xdr:from>
    <xdr:to>
      <xdr:col>13</xdr:col>
      <xdr:colOff>45863</xdr:colOff>
      <xdr:row>77</xdr:row>
      <xdr:rowOff>23056</xdr:rowOff>
    </xdr:to>
    <xdr:sp macro="" textlink="">
      <xdr:nvSpPr>
        <xdr:cNvPr id="29" name="Google Shape;320;g1ef5c30969a_0_55">
          <a:extLst>
            <a:ext uri="{FF2B5EF4-FFF2-40B4-BE49-F238E27FC236}">
              <a16:creationId xmlns:a16="http://schemas.microsoft.com/office/drawing/2014/main" xmlns="" id="{8A9389F1-B033-4FE9-BF0D-C35F4238BA5A}"/>
            </a:ext>
          </a:extLst>
        </xdr:cNvPr>
        <xdr:cNvSpPr txBox="1"/>
      </xdr:nvSpPr>
      <xdr:spPr>
        <a:xfrm>
          <a:off x="8571796" y="20349985"/>
          <a:ext cx="5799667" cy="780471"/>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es-CO" sz="1400" b="1" i="0" u="none" strike="noStrike" cap="none">
              <a:solidFill>
                <a:schemeClr val="accent1">
                  <a:lumMod val="75000"/>
                </a:schemeClr>
              </a:solidFill>
              <a:effectLst/>
              <a:latin typeface="+mn-lt"/>
              <a:ea typeface="Arial"/>
              <a:cs typeface="Arial"/>
              <a:sym typeface="Arial"/>
            </a:rPr>
            <a:t>Implementar cambios para mejorar su rendimiento. Esto implica tomar medidas para abordar las áreas de mejora identificadas en la fase de verificación.</a:t>
          </a:r>
          <a:endParaRPr lang="es-CO" sz="1400" b="0" i="0" u="none" strike="noStrike" cap="none">
            <a:solidFill>
              <a:schemeClr val="accent1">
                <a:lumMod val="75000"/>
              </a:schemeClr>
            </a:solidFill>
            <a:effectLst/>
            <a:latin typeface="+mn-lt"/>
            <a:ea typeface="Arial"/>
            <a:cs typeface="Arial"/>
            <a:sym typeface="Arial"/>
          </a:endParaRPr>
        </a:p>
      </xdr:txBody>
    </xdr:sp>
    <xdr:clientData/>
  </xdr:twoCellAnchor>
  <xdr:twoCellAnchor>
    <xdr:from>
      <xdr:col>1</xdr:col>
      <xdr:colOff>620856</xdr:colOff>
      <xdr:row>73</xdr:row>
      <xdr:rowOff>21162</xdr:rowOff>
    </xdr:from>
    <xdr:to>
      <xdr:col>7</xdr:col>
      <xdr:colOff>2391800</xdr:colOff>
      <xdr:row>76</xdr:row>
      <xdr:rowOff>1446</xdr:rowOff>
    </xdr:to>
    <xdr:sp macro="" textlink="">
      <xdr:nvSpPr>
        <xdr:cNvPr id="30" name="Google Shape;308;p11">
          <a:extLst>
            <a:ext uri="{FF2B5EF4-FFF2-40B4-BE49-F238E27FC236}">
              <a16:creationId xmlns:a16="http://schemas.microsoft.com/office/drawing/2014/main" xmlns="" id="{923EA743-8F49-4D1D-B99B-91C6641D587A}"/>
            </a:ext>
          </a:extLst>
        </xdr:cNvPr>
        <xdr:cNvSpPr txBox="1"/>
      </xdr:nvSpPr>
      <xdr:spPr>
        <a:xfrm>
          <a:off x="1382856" y="20357037"/>
          <a:ext cx="6342944" cy="551784"/>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es-CO" sz="1400" b="1" i="0" u="none" strike="noStrike" cap="none">
              <a:solidFill>
                <a:schemeClr val="accent1">
                  <a:lumMod val="75000"/>
                </a:schemeClr>
              </a:solidFill>
              <a:effectLst/>
              <a:latin typeface="+mn-lt"/>
              <a:ea typeface="Arial"/>
              <a:cs typeface="Arial"/>
              <a:sym typeface="Arial"/>
            </a:rPr>
            <a:t>En la fase de verificación, debemos evaluar el rendimiento de las actividades clave. Esto implica recopilar datos y analizarlos para identificar áreas de mejora.</a:t>
          </a:r>
          <a:endParaRPr lang="es-CO" sz="1400" b="0" i="0" u="none" strike="noStrike" cap="none">
            <a:solidFill>
              <a:schemeClr val="accent1">
                <a:lumMod val="75000"/>
              </a:schemeClr>
            </a:solidFill>
            <a:effectLst/>
            <a:latin typeface="+mn-lt"/>
            <a:ea typeface="Arial"/>
            <a:cs typeface="Arial"/>
            <a:sym typeface="Arial"/>
          </a:endParaRPr>
        </a:p>
      </xdr:txBody>
    </xdr:sp>
    <xdr:clientData/>
  </xdr:twoCellAnchor>
  <xdr:twoCellAnchor editAs="oneCell">
    <xdr:from>
      <xdr:col>12</xdr:col>
      <xdr:colOff>1603941</xdr:colOff>
      <xdr:row>1</xdr:row>
      <xdr:rowOff>98652</xdr:rowOff>
    </xdr:from>
    <xdr:to>
      <xdr:col>13</xdr:col>
      <xdr:colOff>474548</xdr:colOff>
      <xdr:row>6</xdr:row>
      <xdr:rowOff>25230</xdr:rowOff>
    </xdr:to>
    <xdr:pic>
      <xdr:nvPicPr>
        <xdr:cNvPr id="31" name="Google Shape;306;p11" descr="Texto&#10;&#10;Descripción generada automáticamente">
          <a:hlinkClick xmlns:r="http://schemas.openxmlformats.org/officeDocument/2006/relationships" r:id="rId3"/>
          <a:extLst>
            <a:ext uri="{FF2B5EF4-FFF2-40B4-BE49-F238E27FC236}">
              <a16:creationId xmlns:a16="http://schemas.microsoft.com/office/drawing/2014/main" xmlns="" id="{79F32D14-D923-4D9B-BFFE-DC14130F7F40}"/>
            </a:ext>
          </a:extLst>
        </xdr:cNvPr>
        <xdr:cNvPicPr preferRelativeResize="0"/>
      </xdr:nvPicPr>
      <xdr:blipFill rotWithShape="1">
        <a:blip xmlns:r="http://schemas.openxmlformats.org/officeDocument/2006/relationships" r:embed="rId4">
          <a:alphaModFix/>
        </a:blip>
        <a:srcRect/>
        <a:stretch/>
      </xdr:blipFill>
      <xdr:spPr>
        <a:xfrm>
          <a:off x="12795816" y="289152"/>
          <a:ext cx="1909083" cy="879078"/>
        </a:xfrm>
        <a:prstGeom prst="rect">
          <a:avLst/>
        </a:prstGeom>
        <a:noFill/>
        <a:ln>
          <a:noFill/>
        </a:ln>
      </xdr:spPr>
    </xdr:pic>
    <xdr:clientData/>
  </xdr:twoCellAnchor>
  <xdr:twoCellAnchor>
    <xdr:from>
      <xdr:col>14</xdr:col>
      <xdr:colOff>149679</xdr:colOff>
      <xdr:row>83</xdr:row>
      <xdr:rowOff>131535</xdr:rowOff>
    </xdr:from>
    <xdr:to>
      <xdr:col>18</xdr:col>
      <xdr:colOff>731385</xdr:colOff>
      <xdr:row>90</xdr:row>
      <xdr:rowOff>54428</xdr:rowOff>
    </xdr:to>
    <xdr:sp macro="" textlink="">
      <xdr:nvSpPr>
        <xdr:cNvPr id="32" name="Bocadillo nube: nube 31"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40AB092B-D7BF-4527-A411-09BF03AA68CF}"/>
            </a:ext>
          </a:extLst>
        </xdr:cNvPr>
        <xdr:cNvSpPr/>
      </xdr:nvSpPr>
      <xdr:spPr>
        <a:xfrm>
          <a:off x="17639393" y="25839964"/>
          <a:ext cx="6351135" cy="3043464"/>
        </a:xfrm>
        <a:prstGeom prst="cloudCallout">
          <a:avLst>
            <a:gd name="adj1" fmla="val -41854"/>
            <a:gd name="adj2" fmla="val 67873"/>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0" i="0" u="none" strike="noStrike" baseline="0">
              <a:solidFill>
                <a:schemeClr val="lt1"/>
              </a:solidFill>
              <a:latin typeface="+mn-lt"/>
              <a:ea typeface="+mn-ea"/>
              <a:cs typeface="+mn-cs"/>
            </a:rPr>
            <a:t>Se valorará la capacidad del emprendimiento para mejorar la calidad de vida de las personas. Se tomará en cuenta también el estado de vulnerabilidad propio del emprendedor. Se valorará la implementación de tecnologías limpias y prácticas de producción sostenibles. </a:t>
          </a:r>
          <a:endParaRPr lang="es-CO" sz="1600" b="1">
            <a:solidFill>
              <a:schemeClr val="lt1"/>
            </a:solidFill>
            <a:effectLst/>
            <a:latin typeface="+mn-lt"/>
            <a:ea typeface="+mn-ea"/>
            <a:cs typeface="+mn-cs"/>
          </a:endParaRPr>
        </a:p>
      </xdr:txBody>
    </xdr:sp>
    <xdr:clientData/>
  </xdr:twoCellAnchor>
  <xdr:twoCellAnchor>
    <xdr:from>
      <xdr:col>14</xdr:col>
      <xdr:colOff>27214</xdr:colOff>
      <xdr:row>2</xdr:row>
      <xdr:rowOff>81642</xdr:rowOff>
    </xdr:from>
    <xdr:to>
      <xdr:col>14</xdr:col>
      <xdr:colOff>1670277</xdr:colOff>
      <xdr:row>5</xdr:row>
      <xdr:rowOff>105455</xdr:rowOff>
    </xdr:to>
    <xdr:sp macro="" textlink="">
      <xdr:nvSpPr>
        <xdr:cNvPr id="34" name="Rectángulo: biselado 33">
          <a:hlinkClick xmlns:r="http://schemas.openxmlformats.org/officeDocument/2006/relationships" r:id="rId5"/>
          <a:extLst>
            <a:ext uri="{FF2B5EF4-FFF2-40B4-BE49-F238E27FC236}">
              <a16:creationId xmlns:a16="http://schemas.microsoft.com/office/drawing/2014/main" xmlns="" id="{837D5A10-114F-4050-9B6E-D294E0F565DC}"/>
            </a:ext>
          </a:extLst>
        </xdr:cNvPr>
        <xdr:cNvSpPr/>
      </xdr:nvSpPr>
      <xdr:spPr>
        <a:xfrm>
          <a:off x="15335250" y="462642"/>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MAPA</a:t>
          </a:r>
        </a:p>
      </xdr:txBody>
    </xdr:sp>
    <xdr:clientData/>
  </xdr:twoCellAnchor>
  <xdr:twoCellAnchor editAs="oneCell">
    <xdr:from>
      <xdr:col>7</xdr:col>
      <xdr:colOff>1705428</xdr:colOff>
      <xdr:row>11</xdr:row>
      <xdr:rowOff>78014</xdr:rowOff>
    </xdr:from>
    <xdr:to>
      <xdr:col>9</xdr:col>
      <xdr:colOff>689428</xdr:colOff>
      <xdr:row>26</xdr:row>
      <xdr:rowOff>72571</xdr:rowOff>
    </xdr:to>
    <xdr:pic>
      <xdr:nvPicPr>
        <xdr:cNvPr id="2" name="Imagen 1">
          <a:extLst>
            <a:ext uri="{FF2B5EF4-FFF2-40B4-BE49-F238E27FC236}">
              <a16:creationId xmlns:a16="http://schemas.microsoft.com/office/drawing/2014/main" xmlns="" id="{EF79D83C-04DB-1950-2D23-1BD1662705A4}"/>
            </a:ext>
          </a:extLst>
        </xdr:cNvPr>
        <xdr:cNvPicPr>
          <a:picLocks noChangeAspect="1"/>
        </xdr:cNvPicPr>
      </xdr:nvPicPr>
      <xdr:blipFill>
        <a:blip xmlns:r="http://schemas.openxmlformats.org/officeDocument/2006/relationships" r:embed="rId6"/>
        <a:stretch>
          <a:fillRect/>
        </a:stretch>
      </xdr:blipFill>
      <xdr:spPr>
        <a:xfrm>
          <a:off x="7801428" y="2472871"/>
          <a:ext cx="2975429" cy="2988129"/>
        </a:xfrm>
        <a:prstGeom prst="rect">
          <a:avLst/>
        </a:prstGeom>
      </xdr:spPr>
    </xdr:pic>
    <xdr:clientData/>
  </xdr:twoCellAnchor>
  <xdr:twoCellAnchor editAs="oneCell">
    <xdr:from>
      <xdr:col>12</xdr:col>
      <xdr:colOff>3338285</xdr:colOff>
      <xdr:row>91</xdr:row>
      <xdr:rowOff>108858</xdr:rowOff>
    </xdr:from>
    <xdr:to>
      <xdr:col>15</xdr:col>
      <xdr:colOff>2721</xdr:colOff>
      <xdr:row>96</xdr:row>
      <xdr:rowOff>798286</xdr:rowOff>
    </xdr:to>
    <xdr:pic>
      <xdr:nvPicPr>
        <xdr:cNvPr id="16" name="Imagen 15">
          <a:extLst>
            <a:ext uri="{FF2B5EF4-FFF2-40B4-BE49-F238E27FC236}">
              <a16:creationId xmlns:a16="http://schemas.microsoft.com/office/drawing/2014/main" xmlns="" id="{AF71E46E-3B93-A4C1-3FBB-DCC31C8768F8}"/>
            </a:ext>
          </a:extLst>
        </xdr:cNvPr>
        <xdr:cNvPicPr>
          <a:picLocks noChangeAspect="1"/>
        </xdr:cNvPicPr>
      </xdr:nvPicPr>
      <xdr:blipFill>
        <a:blip xmlns:r="http://schemas.openxmlformats.org/officeDocument/2006/relationships" r:embed="rId7"/>
        <a:stretch>
          <a:fillRect/>
        </a:stretch>
      </xdr:blipFill>
      <xdr:spPr>
        <a:xfrm>
          <a:off x="16491856" y="29137429"/>
          <a:ext cx="4154714" cy="4154714"/>
        </a:xfrm>
        <a:prstGeom prst="rect">
          <a:avLst/>
        </a:prstGeom>
      </xdr:spPr>
    </xdr:pic>
    <xdr:clientData/>
  </xdr:twoCellAnchor>
  <xdr:twoCellAnchor editAs="oneCell">
    <xdr:from>
      <xdr:col>0</xdr:col>
      <xdr:colOff>562428</xdr:colOff>
      <xdr:row>89</xdr:row>
      <xdr:rowOff>1360714</xdr:rowOff>
    </xdr:from>
    <xdr:to>
      <xdr:col>4</xdr:col>
      <xdr:colOff>562428</xdr:colOff>
      <xdr:row>95</xdr:row>
      <xdr:rowOff>272143</xdr:rowOff>
    </xdr:to>
    <xdr:pic>
      <xdr:nvPicPr>
        <xdr:cNvPr id="17" name="Imagen 16">
          <a:extLst>
            <a:ext uri="{FF2B5EF4-FFF2-40B4-BE49-F238E27FC236}">
              <a16:creationId xmlns:a16="http://schemas.microsoft.com/office/drawing/2014/main" xmlns="" id="{72335674-7D90-7573-EF43-0EB9F830B465}"/>
            </a:ext>
          </a:extLst>
        </xdr:cNvPr>
        <xdr:cNvPicPr>
          <a:picLocks noChangeAspect="1"/>
        </xdr:cNvPicPr>
      </xdr:nvPicPr>
      <xdr:blipFill>
        <a:blip xmlns:r="http://schemas.openxmlformats.org/officeDocument/2006/relationships" r:embed="rId8"/>
        <a:stretch>
          <a:fillRect/>
        </a:stretch>
      </xdr:blipFill>
      <xdr:spPr>
        <a:xfrm>
          <a:off x="562428" y="28665714"/>
          <a:ext cx="3483429" cy="348342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462643</xdr:colOff>
      <xdr:row>9</xdr:row>
      <xdr:rowOff>326571</xdr:rowOff>
    </xdr:from>
    <xdr:to>
      <xdr:col>4</xdr:col>
      <xdr:colOff>1061939</xdr:colOff>
      <xdr:row>12</xdr:row>
      <xdr:rowOff>62237</xdr:rowOff>
    </xdr:to>
    <xdr:pic>
      <xdr:nvPicPr>
        <xdr:cNvPr id="6" name="Google Shape;365;p19">
          <a:extLst>
            <a:ext uri="{FF2B5EF4-FFF2-40B4-BE49-F238E27FC236}">
              <a16:creationId xmlns:a16="http://schemas.microsoft.com/office/drawing/2014/main" xmlns="" id="{CC3FAA4F-16CD-47CF-8486-E5C05E4FF32F}"/>
            </a:ext>
          </a:extLst>
        </xdr:cNvPr>
        <xdr:cNvPicPr preferRelativeResize="0"/>
      </xdr:nvPicPr>
      <xdr:blipFill rotWithShape="1">
        <a:blip xmlns:r="http://schemas.openxmlformats.org/officeDocument/2006/relationships" r:embed="rId1">
          <a:alphaModFix/>
        </a:blip>
        <a:srcRect/>
        <a:stretch/>
      </xdr:blipFill>
      <xdr:spPr>
        <a:xfrm>
          <a:off x="3932464" y="2258785"/>
          <a:ext cx="599296" cy="742595"/>
        </a:xfrm>
        <a:prstGeom prst="rect">
          <a:avLst/>
        </a:prstGeom>
        <a:noFill/>
        <a:ln>
          <a:noFill/>
        </a:ln>
      </xdr:spPr>
    </xdr:pic>
    <xdr:clientData/>
  </xdr:twoCellAnchor>
  <xdr:twoCellAnchor editAs="oneCell">
    <xdr:from>
      <xdr:col>2</xdr:col>
      <xdr:colOff>489856</xdr:colOff>
      <xdr:row>9</xdr:row>
      <xdr:rowOff>340178</xdr:rowOff>
    </xdr:from>
    <xdr:to>
      <xdr:col>2</xdr:col>
      <xdr:colOff>1047749</xdr:colOff>
      <xdr:row>11</xdr:row>
      <xdr:rowOff>149678</xdr:rowOff>
    </xdr:to>
    <xdr:pic>
      <xdr:nvPicPr>
        <xdr:cNvPr id="7" name="Google Shape;366;p19">
          <a:extLst>
            <a:ext uri="{FF2B5EF4-FFF2-40B4-BE49-F238E27FC236}">
              <a16:creationId xmlns:a16="http://schemas.microsoft.com/office/drawing/2014/main" xmlns="" id="{17F5E56E-5CAB-43D3-B6B5-B2ADCABF9D11}"/>
            </a:ext>
          </a:extLst>
        </xdr:cNvPr>
        <xdr:cNvPicPr preferRelativeResize="0"/>
      </xdr:nvPicPr>
      <xdr:blipFill rotWithShape="1">
        <a:blip xmlns:r="http://schemas.openxmlformats.org/officeDocument/2006/relationships" r:embed="rId2">
          <a:alphaModFix/>
        </a:blip>
        <a:srcRect/>
        <a:stretch/>
      </xdr:blipFill>
      <xdr:spPr>
        <a:xfrm>
          <a:off x="2190749" y="2272392"/>
          <a:ext cx="557893" cy="625929"/>
        </a:xfrm>
        <a:prstGeom prst="rect">
          <a:avLst/>
        </a:prstGeom>
        <a:noFill/>
        <a:ln>
          <a:noFill/>
        </a:ln>
      </xdr:spPr>
    </xdr:pic>
    <xdr:clientData/>
  </xdr:twoCellAnchor>
  <xdr:twoCellAnchor editAs="oneCell">
    <xdr:from>
      <xdr:col>0</xdr:col>
      <xdr:colOff>349699</xdr:colOff>
      <xdr:row>9</xdr:row>
      <xdr:rowOff>435429</xdr:rowOff>
    </xdr:from>
    <xdr:to>
      <xdr:col>0</xdr:col>
      <xdr:colOff>952501</xdr:colOff>
      <xdr:row>11</xdr:row>
      <xdr:rowOff>176893</xdr:rowOff>
    </xdr:to>
    <xdr:pic>
      <xdr:nvPicPr>
        <xdr:cNvPr id="8" name="Google Shape;367;p19">
          <a:extLst>
            <a:ext uri="{FF2B5EF4-FFF2-40B4-BE49-F238E27FC236}">
              <a16:creationId xmlns:a16="http://schemas.microsoft.com/office/drawing/2014/main" xmlns="" id="{80F2276C-EF20-4F81-940E-7431C7FF0F6C}"/>
            </a:ext>
          </a:extLst>
        </xdr:cNvPr>
        <xdr:cNvPicPr preferRelativeResize="0"/>
      </xdr:nvPicPr>
      <xdr:blipFill rotWithShape="1">
        <a:blip xmlns:r="http://schemas.openxmlformats.org/officeDocument/2006/relationships" r:embed="rId3">
          <a:alphaModFix/>
        </a:blip>
        <a:srcRect/>
        <a:stretch/>
      </xdr:blipFill>
      <xdr:spPr>
        <a:xfrm>
          <a:off x="349699" y="2367643"/>
          <a:ext cx="602802" cy="557893"/>
        </a:xfrm>
        <a:prstGeom prst="rect">
          <a:avLst/>
        </a:prstGeom>
        <a:noFill/>
        <a:ln>
          <a:noFill/>
        </a:ln>
      </xdr:spPr>
    </xdr:pic>
    <xdr:clientData/>
  </xdr:twoCellAnchor>
  <xdr:twoCellAnchor editAs="oneCell">
    <xdr:from>
      <xdr:col>6</xdr:col>
      <xdr:colOff>517071</xdr:colOff>
      <xdr:row>9</xdr:row>
      <xdr:rowOff>244928</xdr:rowOff>
    </xdr:from>
    <xdr:to>
      <xdr:col>6</xdr:col>
      <xdr:colOff>1089635</xdr:colOff>
      <xdr:row>12</xdr:row>
      <xdr:rowOff>699</xdr:rowOff>
    </xdr:to>
    <xdr:pic>
      <xdr:nvPicPr>
        <xdr:cNvPr id="9" name="Google Shape;368;p19">
          <a:extLst>
            <a:ext uri="{FF2B5EF4-FFF2-40B4-BE49-F238E27FC236}">
              <a16:creationId xmlns:a16="http://schemas.microsoft.com/office/drawing/2014/main" xmlns="" id="{C4F86240-C96A-43CB-91E3-B68D31B6FAA2}"/>
            </a:ext>
          </a:extLst>
        </xdr:cNvPr>
        <xdr:cNvPicPr preferRelativeResize="0"/>
      </xdr:nvPicPr>
      <xdr:blipFill rotWithShape="1">
        <a:blip xmlns:r="http://schemas.openxmlformats.org/officeDocument/2006/relationships" r:embed="rId4">
          <a:alphaModFix/>
        </a:blip>
        <a:srcRect/>
        <a:stretch/>
      </xdr:blipFill>
      <xdr:spPr>
        <a:xfrm>
          <a:off x="5715000" y="2177142"/>
          <a:ext cx="572564" cy="753175"/>
        </a:xfrm>
        <a:prstGeom prst="rect">
          <a:avLst/>
        </a:prstGeom>
        <a:noFill/>
        <a:ln>
          <a:noFill/>
        </a:ln>
      </xdr:spPr>
    </xdr:pic>
    <xdr:clientData/>
  </xdr:twoCellAnchor>
  <xdr:twoCellAnchor editAs="oneCell">
    <xdr:from>
      <xdr:col>8</xdr:col>
      <xdr:colOff>625928</xdr:colOff>
      <xdr:row>9</xdr:row>
      <xdr:rowOff>285750</xdr:rowOff>
    </xdr:from>
    <xdr:to>
      <xdr:col>8</xdr:col>
      <xdr:colOff>1193043</xdr:colOff>
      <xdr:row>12</xdr:row>
      <xdr:rowOff>12345</xdr:rowOff>
    </xdr:to>
    <xdr:pic>
      <xdr:nvPicPr>
        <xdr:cNvPr id="11" name="Google Shape;371;p19">
          <a:extLst>
            <a:ext uri="{FF2B5EF4-FFF2-40B4-BE49-F238E27FC236}">
              <a16:creationId xmlns:a16="http://schemas.microsoft.com/office/drawing/2014/main" xmlns="" id="{47EFA9BF-55C2-4345-9148-74EF6935FE9B}"/>
            </a:ext>
          </a:extLst>
        </xdr:cNvPr>
        <xdr:cNvPicPr preferRelativeResize="0"/>
      </xdr:nvPicPr>
      <xdr:blipFill rotWithShape="1">
        <a:blip xmlns:r="http://schemas.openxmlformats.org/officeDocument/2006/relationships" r:embed="rId5">
          <a:alphaModFix/>
        </a:blip>
        <a:srcRect/>
        <a:stretch/>
      </xdr:blipFill>
      <xdr:spPr>
        <a:xfrm>
          <a:off x="7551964" y="2217964"/>
          <a:ext cx="567115" cy="733524"/>
        </a:xfrm>
        <a:prstGeom prst="rect">
          <a:avLst/>
        </a:prstGeom>
        <a:noFill/>
        <a:ln>
          <a:noFill/>
        </a:ln>
      </xdr:spPr>
    </xdr:pic>
    <xdr:clientData/>
  </xdr:twoCellAnchor>
  <xdr:oneCellAnchor>
    <xdr:from>
      <xdr:col>0</xdr:col>
      <xdr:colOff>541867</xdr:colOff>
      <xdr:row>1</xdr:row>
      <xdr:rowOff>60326</xdr:rowOff>
    </xdr:from>
    <xdr:ext cx="5239704" cy="781111"/>
    <xdr:sp macro="" textlink="">
      <xdr:nvSpPr>
        <xdr:cNvPr id="12" name="CuadroTexto 11">
          <a:extLst>
            <a:ext uri="{FF2B5EF4-FFF2-40B4-BE49-F238E27FC236}">
              <a16:creationId xmlns:a16="http://schemas.microsoft.com/office/drawing/2014/main" xmlns="" id="{B8E2D4FB-3D1E-4CCD-AA26-404C86628F2E}"/>
            </a:ext>
          </a:extLst>
        </xdr:cNvPr>
        <xdr:cNvSpPr txBox="1"/>
      </xdr:nvSpPr>
      <xdr:spPr>
        <a:xfrm>
          <a:off x="541867" y="250826"/>
          <a:ext cx="5239704"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4400" b="1" u="sng">
              <a:solidFill>
                <a:srgbClr val="002060"/>
              </a:solidFill>
            </a:rPr>
            <a:t>TIPOS DE RECURSOS:</a:t>
          </a:r>
          <a:endParaRPr lang="es-CO" sz="4400" u="sng">
            <a:solidFill>
              <a:srgbClr val="002060"/>
            </a:solidFill>
          </a:endParaRPr>
        </a:p>
      </xdr:txBody>
    </xdr:sp>
    <xdr:clientData/>
  </xdr:oneCellAnchor>
  <xdr:twoCellAnchor>
    <xdr:from>
      <xdr:col>11</xdr:col>
      <xdr:colOff>1384904</xdr:colOff>
      <xdr:row>6</xdr:row>
      <xdr:rowOff>12098</xdr:rowOff>
    </xdr:from>
    <xdr:to>
      <xdr:col>16</xdr:col>
      <xdr:colOff>25198</xdr:colOff>
      <xdr:row>13</xdr:row>
      <xdr:rowOff>362857</xdr:rowOff>
    </xdr:to>
    <xdr:sp macro="" textlink="">
      <xdr:nvSpPr>
        <xdr:cNvPr id="15" name="Bocadillo nube: nube 14"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AD486AE9-49A3-4213-929D-FF93C4CE7ADB}"/>
            </a:ext>
          </a:extLst>
        </xdr:cNvPr>
        <xdr:cNvSpPr/>
      </xdr:nvSpPr>
      <xdr:spPr>
        <a:xfrm>
          <a:off x="13921618" y="1209527"/>
          <a:ext cx="5062866" cy="2364616"/>
        </a:xfrm>
        <a:prstGeom prst="cloudCallout">
          <a:avLst>
            <a:gd name="adj1" fmla="val -23134"/>
            <a:gd name="adj2" fmla="val 85239"/>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600" b="1" i="0">
              <a:solidFill>
                <a:schemeClr val="lt1"/>
              </a:solidFill>
              <a:effectLst/>
              <a:latin typeface="+mn-lt"/>
              <a:ea typeface="+mn-ea"/>
              <a:cs typeface="+mn-cs"/>
            </a:rPr>
            <a:t>Los Recursos clave son los activos o elementos fundamentales que un</a:t>
          </a:r>
          <a:r>
            <a:rPr lang="es-CO" sz="1600" b="1" i="0" baseline="0">
              <a:solidFill>
                <a:schemeClr val="lt1"/>
              </a:solidFill>
              <a:effectLst/>
              <a:latin typeface="+mn-lt"/>
              <a:ea typeface="+mn-ea"/>
              <a:cs typeface="+mn-cs"/>
            </a:rPr>
            <a:t> negocio</a:t>
          </a:r>
          <a:r>
            <a:rPr lang="es-CO" sz="1600" b="1" i="0">
              <a:solidFill>
                <a:schemeClr val="lt1"/>
              </a:solidFill>
              <a:effectLst/>
              <a:latin typeface="+mn-lt"/>
              <a:ea typeface="+mn-ea"/>
              <a:cs typeface="+mn-cs"/>
            </a:rPr>
            <a:t> necesita para operar, crecer y entregar su Propuesta de Valor. </a:t>
          </a:r>
          <a:endParaRPr lang="es-CO" sz="1600" b="1">
            <a:effectLst/>
          </a:endParaRPr>
        </a:p>
      </xdr:txBody>
    </xdr:sp>
    <xdr:clientData/>
  </xdr:twoCellAnchor>
  <xdr:twoCellAnchor>
    <xdr:from>
      <xdr:col>2</xdr:col>
      <xdr:colOff>938891</xdr:colOff>
      <xdr:row>19</xdr:row>
      <xdr:rowOff>69546</xdr:rowOff>
    </xdr:from>
    <xdr:to>
      <xdr:col>8</xdr:col>
      <xdr:colOff>362856</xdr:colOff>
      <xdr:row>27</xdr:row>
      <xdr:rowOff>72571</xdr:rowOff>
    </xdr:to>
    <xdr:sp macro="" textlink="">
      <xdr:nvSpPr>
        <xdr:cNvPr id="16" name="Bocadillo: rectángulo con esquinas redondeadas 15">
          <a:extLst>
            <a:ext uri="{FF2B5EF4-FFF2-40B4-BE49-F238E27FC236}">
              <a16:creationId xmlns:a16="http://schemas.microsoft.com/office/drawing/2014/main" xmlns="" id="{CA0FFA8F-EBA0-42AC-92CD-F3F1C40F0EE9}"/>
            </a:ext>
          </a:extLst>
        </xdr:cNvPr>
        <xdr:cNvSpPr/>
      </xdr:nvSpPr>
      <xdr:spPr>
        <a:xfrm>
          <a:off x="2880177" y="6219975"/>
          <a:ext cx="5447393" cy="1599596"/>
        </a:xfrm>
        <a:prstGeom prst="wedgeRoundRectCallout">
          <a:avLst>
            <a:gd name="adj1" fmla="val 50454"/>
            <a:gd name="adj2" fmla="val -19778"/>
            <a:gd name="adj3" fmla="val 16667"/>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¡Fantástico! Ahora que Próspero ha identificado los 6 tipos de recursos clave para su</a:t>
          </a:r>
          <a:r>
            <a:rPr lang="es-CO" sz="1600" b="1" i="0" baseline="0">
              <a:solidFill>
                <a:schemeClr val="lt1"/>
              </a:solidFill>
              <a:effectLst/>
              <a:latin typeface="+mn-lt"/>
              <a:ea typeface="+mn-ea"/>
              <a:cs typeface="+mn-cs"/>
            </a:rPr>
            <a:t> </a:t>
          </a:r>
          <a:r>
            <a:rPr lang="es-CO" sz="1600" b="1" i="0">
              <a:solidFill>
                <a:schemeClr val="lt1"/>
              </a:solidFill>
              <a:effectLst/>
              <a:latin typeface="+mn-lt"/>
              <a:ea typeface="+mn-ea"/>
              <a:cs typeface="+mn-cs"/>
            </a:rPr>
            <a:t>negocio, es tu turno de identificar los tuyos. ¡Haz clic en el botón y comencemos!</a:t>
          </a:r>
        </a:p>
      </xdr:txBody>
    </xdr:sp>
    <xdr:clientData/>
  </xdr:twoCellAnchor>
  <xdr:oneCellAnchor>
    <xdr:from>
      <xdr:col>4</xdr:col>
      <xdr:colOff>209550</xdr:colOff>
      <xdr:row>29</xdr:row>
      <xdr:rowOff>28575</xdr:rowOff>
    </xdr:from>
    <xdr:ext cx="914402" cy="910169"/>
    <xdr:pic>
      <xdr:nvPicPr>
        <xdr:cNvPr id="17" name="Google Shape;358;p19">
          <a:extLst>
            <a:ext uri="{FF2B5EF4-FFF2-40B4-BE49-F238E27FC236}">
              <a16:creationId xmlns:a16="http://schemas.microsoft.com/office/drawing/2014/main" xmlns="" id="{A5707D70-8B6F-492B-9C63-5D2C5F35720E}"/>
            </a:ext>
          </a:extLst>
        </xdr:cNvPr>
        <xdr:cNvPicPr preferRelativeResize="0"/>
      </xdr:nvPicPr>
      <xdr:blipFill rotWithShape="1">
        <a:blip xmlns:r="http://schemas.openxmlformats.org/officeDocument/2006/relationships" r:embed="rId6">
          <a:alphaModFix/>
        </a:blip>
        <a:srcRect/>
        <a:stretch/>
      </xdr:blipFill>
      <xdr:spPr>
        <a:xfrm>
          <a:off x="3676650" y="9201150"/>
          <a:ext cx="914402" cy="910169"/>
        </a:xfrm>
        <a:prstGeom prst="rect">
          <a:avLst/>
        </a:prstGeom>
        <a:noFill/>
        <a:ln>
          <a:noFill/>
        </a:ln>
      </xdr:spPr>
    </xdr:pic>
    <xdr:clientData/>
  </xdr:oneCellAnchor>
  <xdr:oneCellAnchor>
    <xdr:from>
      <xdr:col>0</xdr:col>
      <xdr:colOff>346138</xdr:colOff>
      <xdr:row>28</xdr:row>
      <xdr:rowOff>400050</xdr:rowOff>
    </xdr:from>
    <xdr:ext cx="914402" cy="913344"/>
    <xdr:pic>
      <xdr:nvPicPr>
        <xdr:cNvPr id="18" name="Google Shape;359;p19">
          <a:extLst>
            <a:ext uri="{FF2B5EF4-FFF2-40B4-BE49-F238E27FC236}">
              <a16:creationId xmlns:a16="http://schemas.microsoft.com/office/drawing/2014/main" xmlns="" id="{8F7F8964-C5C4-49AC-AA9F-92E63F020CAB}"/>
            </a:ext>
          </a:extLst>
        </xdr:cNvPr>
        <xdr:cNvPicPr preferRelativeResize="0"/>
      </xdr:nvPicPr>
      <xdr:blipFill rotWithShape="1">
        <a:blip xmlns:r="http://schemas.openxmlformats.org/officeDocument/2006/relationships" r:embed="rId6">
          <a:alphaModFix/>
        </a:blip>
        <a:srcRect/>
        <a:stretch/>
      </xdr:blipFill>
      <xdr:spPr>
        <a:xfrm>
          <a:off x="346138" y="9163050"/>
          <a:ext cx="914402" cy="913344"/>
        </a:xfrm>
        <a:prstGeom prst="rect">
          <a:avLst/>
        </a:prstGeom>
        <a:noFill/>
        <a:ln>
          <a:noFill/>
        </a:ln>
      </xdr:spPr>
    </xdr:pic>
    <xdr:clientData/>
  </xdr:oneCellAnchor>
  <xdr:oneCellAnchor>
    <xdr:from>
      <xdr:col>2</xdr:col>
      <xdr:colOff>357707</xdr:colOff>
      <xdr:row>28</xdr:row>
      <xdr:rowOff>407459</xdr:rowOff>
    </xdr:from>
    <xdr:ext cx="914402" cy="910169"/>
    <xdr:pic>
      <xdr:nvPicPr>
        <xdr:cNvPr id="19" name="Google Shape;360;p19">
          <a:extLst>
            <a:ext uri="{FF2B5EF4-FFF2-40B4-BE49-F238E27FC236}">
              <a16:creationId xmlns:a16="http://schemas.microsoft.com/office/drawing/2014/main" xmlns="" id="{13E89EA0-8FE3-4888-AB57-247106861247}"/>
            </a:ext>
          </a:extLst>
        </xdr:cNvPr>
        <xdr:cNvPicPr preferRelativeResize="0"/>
      </xdr:nvPicPr>
      <xdr:blipFill rotWithShape="1">
        <a:blip xmlns:r="http://schemas.openxmlformats.org/officeDocument/2006/relationships" r:embed="rId6">
          <a:alphaModFix/>
        </a:blip>
        <a:srcRect/>
        <a:stretch/>
      </xdr:blipFill>
      <xdr:spPr>
        <a:xfrm>
          <a:off x="2053157" y="9170459"/>
          <a:ext cx="914402" cy="910169"/>
        </a:xfrm>
        <a:prstGeom prst="rect">
          <a:avLst/>
        </a:prstGeom>
        <a:noFill/>
        <a:ln>
          <a:noFill/>
        </a:ln>
      </xdr:spPr>
    </xdr:pic>
    <xdr:clientData/>
  </xdr:oneCellAnchor>
  <xdr:oneCellAnchor>
    <xdr:from>
      <xdr:col>6</xdr:col>
      <xdr:colOff>220145</xdr:colOff>
      <xdr:row>29</xdr:row>
      <xdr:rowOff>43767</xdr:rowOff>
    </xdr:from>
    <xdr:ext cx="914402" cy="910169"/>
    <xdr:pic>
      <xdr:nvPicPr>
        <xdr:cNvPr id="20" name="Google Shape;364;p19">
          <a:extLst>
            <a:ext uri="{FF2B5EF4-FFF2-40B4-BE49-F238E27FC236}">
              <a16:creationId xmlns:a16="http://schemas.microsoft.com/office/drawing/2014/main" xmlns="" id="{3E1409FF-B333-4363-BF79-B4692C76A3F2}"/>
            </a:ext>
          </a:extLst>
        </xdr:cNvPr>
        <xdr:cNvPicPr preferRelativeResize="0"/>
      </xdr:nvPicPr>
      <xdr:blipFill rotWithShape="1">
        <a:blip xmlns:r="http://schemas.openxmlformats.org/officeDocument/2006/relationships" r:embed="rId6">
          <a:alphaModFix/>
        </a:blip>
        <a:srcRect/>
        <a:stretch/>
      </xdr:blipFill>
      <xdr:spPr>
        <a:xfrm>
          <a:off x="5420795" y="9216342"/>
          <a:ext cx="914402" cy="910169"/>
        </a:xfrm>
        <a:prstGeom prst="rect">
          <a:avLst/>
        </a:prstGeom>
        <a:noFill/>
        <a:ln>
          <a:noFill/>
        </a:ln>
      </xdr:spPr>
    </xdr:pic>
    <xdr:clientData/>
  </xdr:oneCellAnchor>
  <xdr:oneCellAnchor>
    <xdr:from>
      <xdr:col>4</xdr:col>
      <xdr:colOff>328332</xdr:colOff>
      <xdr:row>29</xdr:row>
      <xdr:rowOff>131452</xdr:rowOff>
    </xdr:from>
    <xdr:ext cx="720000" cy="715767"/>
    <xdr:pic>
      <xdr:nvPicPr>
        <xdr:cNvPr id="21" name="Google Shape;365;p19">
          <a:extLst>
            <a:ext uri="{FF2B5EF4-FFF2-40B4-BE49-F238E27FC236}">
              <a16:creationId xmlns:a16="http://schemas.microsoft.com/office/drawing/2014/main" xmlns="" id="{92F26355-B38F-403E-A8B3-353F7D7C3637}"/>
            </a:ext>
          </a:extLst>
        </xdr:cNvPr>
        <xdr:cNvPicPr preferRelativeResize="0"/>
      </xdr:nvPicPr>
      <xdr:blipFill rotWithShape="1">
        <a:blip xmlns:r="http://schemas.openxmlformats.org/officeDocument/2006/relationships" r:embed="rId1">
          <a:alphaModFix/>
        </a:blip>
        <a:srcRect/>
        <a:stretch/>
      </xdr:blipFill>
      <xdr:spPr>
        <a:xfrm>
          <a:off x="3795432" y="9304027"/>
          <a:ext cx="720000" cy="715767"/>
        </a:xfrm>
        <a:prstGeom prst="rect">
          <a:avLst/>
        </a:prstGeom>
        <a:noFill/>
        <a:ln>
          <a:noFill/>
        </a:ln>
      </xdr:spPr>
    </xdr:pic>
    <xdr:clientData/>
  </xdr:oneCellAnchor>
  <xdr:oneCellAnchor>
    <xdr:from>
      <xdr:col>2</xdr:col>
      <xdr:colOff>448100</xdr:colOff>
      <xdr:row>29</xdr:row>
      <xdr:rowOff>96452</xdr:rowOff>
    </xdr:from>
    <xdr:ext cx="720000" cy="715767"/>
    <xdr:pic>
      <xdr:nvPicPr>
        <xdr:cNvPr id="22" name="Google Shape;366;p19">
          <a:extLst>
            <a:ext uri="{FF2B5EF4-FFF2-40B4-BE49-F238E27FC236}">
              <a16:creationId xmlns:a16="http://schemas.microsoft.com/office/drawing/2014/main" xmlns="" id="{DE2C74F7-CC57-4B71-9571-F96055F746AD}"/>
            </a:ext>
          </a:extLst>
        </xdr:cNvPr>
        <xdr:cNvPicPr preferRelativeResize="0"/>
      </xdr:nvPicPr>
      <xdr:blipFill rotWithShape="1">
        <a:blip xmlns:r="http://schemas.openxmlformats.org/officeDocument/2006/relationships" r:embed="rId2">
          <a:alphaModFix/>
        </a:blip>
        <a:srcRect/>
        <a:stretch/>
      </xdr:blipFill>
      <xdr:spPr>
        <a:xfrm>
          <a:off x="2143550" y="9269027"/>
          <a:ext cx="720000" cy="715767"/>
        </a:xfrm>
        <a:prstGeom prst="rect">
          <a:avLst/>
        </a:prstGeom>
        <a:noFill/>
        <a:ln>
          <a:noFill/>
        </a:ln>
      </xdr:spPr>
    </xdr:pic>
    <xdr:clientData/>
  </xdr:oneCellAnchor>
  <xdr:oneCellAnchor>
    <xdr:from>
      <xdr:col>0</xdr:col>
      <xdr:colOff>444948</xdr:colOff>
      <xdr:row>29</xdr:row>
      <xdr:rowOff>63622</xdr:rowOff>
    </xdr:from>
    <xdr:ext cx="720000" cy="715767"/>
    <xdr:pic>
      <xdr:nvPicPr>
        <xdr:cNvPr id="23" name="Google Shape;367;p19">
          <a:extLst>
            <a:ext uri="{FF2B5EF4-FFF2-40B4-BE49-F238E27FC236}">
              <a16:creationId xmlns:a16="http://schemas.microsoft.com/office/drawing/2014/main" xmlns="" id="{99E7DF0C-329F-4F9D-950C-AB62F50E5EC0}"/>
            </a:ext>
          </a:extLst>
        </xdr:cNvPr>
        <xdr:cNvPicPr preferRelativeResize="0"/>
      </xdr:nvPicPr>
      <xdr:blipFill rotWithShape="1">
        <a:blip xmlns:r="http://schemas.openxmlformats.org/officeDocument/2006/relationships" r:embed="rId3">
          <a:alphaModFix/>
        </a:blip>
        <a:srcRect/>
        <a:stretch/>
      </xdr:blipFill>
      <xdr:spPr>
        <a:xfrm>
          <a:off x="444948" y="9236197"/>
          <a:ext cx="720000" cy="715767"/>
        </a:xfrm>
        <a:prstGeom prst="rect">
          <a:avLst/>
        </a:prstGeom>
        <a:noFill/>
        <a:ln>
          <a:noFill/>
        </a:ln>
      </xdr:spPr>
    </xdr:pic>
    <xdr:clientData/>
  </xdr:oneCellAnchor>
  <xdr:oneCellAnchor>
    <xdr:from>
      <xdr:col>6</xdr:col>
      <xdr:colOff>315206</xdr:colOff>
      <xdr:row>29</xdr:row>
      <xdr:rowOff>114818</xdr:rowOff>
    </xdr:from>
    <xdr:ext cx="720000" cy="715767"/>
    <xdr:pic>
      <xdr:nvPicPr>
        <xdr:cNvPr id="24" name="Google Shape;368;p19">
          <a:extLst>
            <a:ext uri="{FF2B5EF4-FFF2-40B4-BE49-F238E27FC236}">
              <a16:creationId xmlns:a16="http://schemas.microsoft.com/office/drawing/2014/main" xmlns="" id="{93B30F2F-3ECB-4F05-A4BA-DF872E717D95}"/>
            </a:ext>
          </a:extLst>
        </xdr:cNvPr>
        <xdr:cNvPicPr preferRelativeResize="0"/>
      </xdr:nvPicPr>
      <xdr:blipFill rotWithShape="1">
        <a:blip xmlns:r="http://schemas.openxmlformats.org/officeDocument/2006/relationships" r:embed="rId4">
          <a:alphaModFix/>
        </a:blip>
        <a:srcRect/>
        <a:stretch/>
      </xdr:blipFill>
      <xdr:spPr>
        <a:xfrm>
          <a:off x="5515856" y="9287393"/>
          <a:ext cx="720000" cy="715767"/>
        </a:xfrm>
        <a:prstGeom prst="rect">
          <a:avLst/>
        </a:prstGeom>
        <a:noFill/>
        <a:ln>
          <a:noFill/>
        </a:ln>
      </xdr:spPr>
    </xdr:pic>
    <xdr:clientData/>
  </xdr:oneCellAnchor>
  <xdr:oneCellAnchor>
    <xdr:from>
      <xdr:col>8</xdr:col>
      <xdr:colOff>264594</xdr:colOff>
      <xdr:row>29</xdr:row>
      <xdr:rowOff>92450</xdr:rowOff>
    </xdr:from>
    <xdr:ext cx="914402" cy="910169"/>
    <xdr:pic>
      <xdr:nvPicPr>
        <xdr:cNvPr id="25" name="Google Shape;370;p19">
          <a:extLst>
            <a:ext uri="{FF2B5EF4-FFF2-40B4-BE49-F238E27FC236}">
              <a16:creationId xmlns:a16="http://schemas.microsoft.com/office/drawing/2014/main" xmlns="" id="{532AA7A8-4D13-4B9B-833D-01E1498E02B4}"/>
            </a:ext>
          </a:extLst>
        </xdr:cNvPr>
        <xdr:cNvPicPr preferRelativeResize="0"/>
      </xdr:nvPicPr>
      <xdr:blipFill rotWithShape="1">
        <a:blip xmlns:r="http://schemas.openxmlformats.org/officeDocument/2006/relationships" r:embed="rId6">
          <a:alphaModFix/>
        </a:blip>
        <a:srcRect/>
        <a:stretch/>
      </xdr:blipFill>
      <xdr:spPr>
        <a:xfrm>
          <a:off x="7198794" y="9265025"/>
          <a:ext cx="914402" cy="910169"/>
        </a:xfrm>
        <a:prstGeom prst="rect">
          <a:avLst/>
        </a:prstGeom>
        <a:noFill/>
        <a:ln>
          <a:noFill/>
        </a:ln>
      </xdr:spPr>
    </xdr:pic>
    <xdr:clientData/>
  </xdr:oneCellAnchor>
  <xdr:oneCellAnchor>
    <xdr:from>
      <xdr:col>8</xdr:col>
      <xdr:colOff>350579</xdr:colOff>
      <xdr:row>29</xdr:row>
      <xdr:rowOff>163202</xdr:rowOff>
    </xdr:from>
    <xdr:ext cx="720000" cy="715767"/>
    <xdr:pic>
      <xdr:nvPicPr>
        <xdr:cNvPr id="26" name="Google Shape;371;p19">
          <a:extLst>
            <a:ext uri="{FF2B5EF4-FFF2-40B4-BE49-F238E27FC236}">
              <a16:creationId xmlns:a16="http://schemas.microsoft.com/office/drawing/2014/main" xmlns="" id="{0B20D3BB-BB97-4D6A-AF17-E74962FB1B35}"/>
            </a:ext>
          </a:extLst>
        </xdr:cNvPr>
        <xdr:cNvPicPr preferRelativeResize="0"/>
      </xdr:nvPicPr>
      <xdr:blipFill rotWithShape="1">
        <a:blip xmlns:r="http://schemas.openxmlformats.org/officeDocument/2006/relationships" r:embed="rId5">
          <a:alphaModFix/>
        </a:blip>
        <a:srcRect/>
        <a:stretch/>
      </xdr:blipFill>
      <xdr:spPr>
        <a:xfrm>
          <a:off x="7284779" y="9335777"/>
          <a:ext cx="720000" cy="715767"/>
        </a:xfrm>
        <a:prstGeom prst="rect">
          <a:avLst/>
        </a:prstGeom>
        <a:noFill/>
        <a:ln>
          <a:noFill/>
        </a:ln>
      </xdr:spPr>
    </xdr:pic>
    <xdr:clientData/>
  </xdr:oneCellAnchor>
  <xdr:oneCellAnchor>
    <xdr:from>
      <xdr:col>10</xdr:col>
      <xdr:colOff>331270</xdr:colOff>
      <xdr:row>29</xdr:row>
      <xdr:rowOff>82925</xdr:rowOff>
    </xdr:from>
    <xdr:ext cx="914402" cy="910169"/>
    <xdr:pic>
      <xdr:nvPicPr>
        <xdr:cNvPr id="27" name="Google Shape;370;p19">
          <a:extLst>
            <a:ext uri="{FF2B5EF4-FFF2-40B4-BE49-F238E27FC236}">
              <a16:creationId xmlns:a16="http://schemas.microsoft.com/office/drawing/2014/main" xmlns="" id="{80539272-09F0-4ECB-B970-A38D1066D4B4}"/>
            </a:ext>
          </a:extLst>
        </xdr:cNvPr>
        <xdr:cNvPicPr preferRelativeResize="0"/>
      </xdr:nvPicPr>
      <xdr:blipFill rotWithShape="1">
        <a:blip xmlns:r="http://schemas.openxmlformats.org/officeDocument/2006/relationships" r:embed="rId6">
          <a:alphaModFix/>
        </a:blip>
        <a:srcRect/>
        <a:stretch/>
      </xdr:blipFill>
      <xdr:spPr>
        <a:xfrm>
          <a:off x="8999020" y="9255500"/>
          <a:ext cx="914402" cy="910169"/>
        </a:xfrm>
        <a:prstGeom prst="rect">
          <a:avLst/>
        </a:prstGeom>
        <a:noFill/>
        <a:ln>
          <a:noFill/>
        </a:ln>
      </xdr:spPr>
    </xdr:pic>
    <xdr:clientData/>
  </xdr:oneCellAnchor>
  <xdr:twoCellAnchor>
    <xdr:from>
      <xdr:col>11</xdr:col>
      <xdr:colOff>237369</xdr:colOff>
      <xdr:row>24</xdr:row>
      <xdr:rowOff>54429</xdr:rowOff>
    </xdr:from>
    <xdr:to>
      <xdr:col>13</xdr:col>
      <xdr:colOff>272143</xdr:colOff>
      <xdr:row>29</xdr:row>
      <xdr:rowOff>18143</xdr:rowOff>
    </xdr:to>
    <xdr:sp macro="" textlink="">
      <xdr:nvSpPr>
        <xdr:cNvPr id="28" name="Bocadillo: rectángulo con esquinas redondeadas 27">
          <a:extLst>
            <a:ext uri="{FF2B5EF4-FFF2-40B4-BE49-F238E27FC236}">
              <a16:creationId xmlns:a16="http://schemas.microsoft.com/office/drawing/2014/main" xmlns="" id="{670D5F3D-82E0-46AB-8EE1-2A233465A49C}"/>
            </a:ext>
          </a:extLst>
        </xdr:cNvPr>
        <xdr:cNvSpPr/>
      </xdr:nvSpPr>
      <xdr:spPr>
        <a:xfrm>
          <a:off x="12774083" y="7202715"/>
          <a:ext cx="3844774" cy="1161142"/>
        </a:xfrm>
        <a:prstGeom prst="wedgeRoundRectCallout">
          <a:avLst>
            <a:gd name="adj1" fmla="val -25387"/>
            <a:gd name="adj2" fmla="val 120455"/>
            <a:gd name="adj3" fmla="val 16667"/>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¡Excelente! Ahora es momento de identificar tus recursos clave.</a:t>
          </a:r>
          <a:endParaRPr lang="es-CO" sz="1600" b="1">
            <a:solidFill>
              <a:schemeClr val="lt1"/>
            </a:solidFill>
            <a:effectLst/>
            <a:latin typeface="+mn-lt"/>
            <a:ea typeface="+mn-ea"/>
            <a:cs typeface="+mn-cs"/>
          </a:endParaRPr>
        </a:p>
      </xdr:txBody>
    </xdr:sp>
    <xdr:clientData/>
  </xdr:twoCellAnchor>
  <xdr:twoCellAnchor>
    <xdr:from>
      <xdr:col>11</xdr:col>
      <xdr:colOff>2148416</xdr:colOff>
      <xdr:row>29</xdr:row>
      <xdr:rowOff>176892</xdr:rowOff>
    </xdr:from>
    <xdr:to>
      <xdr:col>16</xdr:col>
      <xdr:colOff>725713</xdr:colOff>
      <xdr:row>35</xdr:row>
      <xdr:rowOff>870856</xdr:rowOff>
    </xdr:to>
    <xdr:sp macro="" textlink="">
      <xdr:nvSpPr>
        <xdr:cNvPr id="30" name="Bocadillo nube: nube 29"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BDE6D26F-5584-4282-AFBE-1A2D015AD621}"/>
            </a:ext>
          </a:extLst>
        </xdr:cNvPr>
        <xdr:cNvSpPr/>
      </xdr:nvSpPr>
      <xdr:spPr>
        <a:xfrm>
          <a:off x="14685130" y="8522606"/>
          <a:ext cx="4999869" cy="2653393"/>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Hemos completado este nivel. Continuemos explorando el camino hacia la construcción de nuestro  negocio. </a:t>
          </a:r>
        </a:p>
        <a:p>
          <a:pPr algn="ctr"/>
          <a:r>
            <a:rPr lang="es-CO" sz="1600" b="1" i="0">
              <a:solidFill>
                <a:schemeClr val="lt1"/>
              </a:solidFill>
              <a:effectLst/>
              <a:latin typeface="+mn-lt"/>
              <a:ea typeface="+mn-ea"/>
              <a:cs typeface="+mn-cs"/>
            </a:rPr>
            <a:t>Vamos al Mapa</a:t>
          </a:r>
        </a:p>
        <a:p>
          <a:r>
            <a:rPr lang="es-CO" sz="1600" b="0" i="0">
              <a:solidFill>
                <a:schemeClr val="lt1"/>
              </a:solidFill>
              <a:effectLst/>
              <a:latin typeface="+mn-lt"/>
              <a:ea typeface="+mn-ea"/>
              <a:cs typeface="+mn-cs"/>
            </a:rPr>
            <a:t/>
          </a:r>
          <a:br>
            <a:rPr lang="es-CO" sz="1600" b="0" i="0">
              <a:solidFill>
                <a:schemeClr val="lt1"/>
              </a:solidFill>
              <a:effectLst/>
              <a:latin typeface="+mn-lt"/>
              <a:ea typeface="+mn-ea"/>
              <a:cs typeface="+mn-cs"/>
            </a:rPr>
          </a:br>
          <a:endParaRPr lang="es-CO" sz="1600" b="1">
            <a:solidFill>
              <a:schemeClr val="bg1"/>
            </a:solidFill>
          </a:endParaRPr>
        </a:p>
      </xdr:txBody>
    </xdr:sp>
    <xdr:clientData/>
  </xdr:twoCellAnchor>
  <xdr:twoCellAnchor editAs="oneCell">
    <xdr:from>
      <xdr:col>10</xdr:col>
      <xdr:colOff>852798</xdr:colOff>
      <xdr:row>9</xdr:row>
      <xdr:rowOff>370421</xdr:rowOff>
    </xdr:from>
    <xdr:to>
      <xdr:col>10</xdr:col>
      <xdr:colOff>1275535</xdr:colOff>
      <xdr:row>12</xdr:row>
      <xdr:rowOff>54430</xdr:rowOff>
    </xdr:to>
    <xdr:pic>
      <xdr:nvPicPr>
        <xdr:cNvPr id="31" name="Gráfico 1">
          <a:extLst>
            <a:ext uri="{FF2B5EF4-FFF2-40B4-BE49-F238E27FC236}">
              <a16:creationId xmlns:a16="http://schemas.microsoft.com/office/drawing/2014/main" xmlns="" id="{E1A4C94C-27BC-4F2F-9019-4B8C0656C85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xmlns="" r:embed="rId8"/>
            </a:ext>
          </a:extLst>
        </a:blip>
        <a:stretch>
          <a:fillRect/>
        </a:stretch>
      </xdr:blipFill>
      <xdr:spPr>
        <a:xfrm>
          <a:off x="9738262" y="2302635"/>
          <a:ext cx="422737" cy="690938"/>
        </a:xfrm>
        <a:prstGeom prst="rect">
          <a:avLst/>
        </a:prstGeom>
      </xdr:spPr>
    </xdr:pic>
    <xdr:clientData/>
  </xdr:twoCellAnchor>
  <xdr:twoCellAnchor editAs="oneCell">
    <xdr:from>
      <xdr:col>10</xdr:col>
      <xdr:colOff>423333</xdr:colOff>
      <xdr:row>29</xdr:row>
      <xdr:rowOff>169335</xdr:rowOff>
    </xdr:from>
    <xdr:to>
      <xdr:col>10</xdr:col>
      <xdr:colOff>1143333</xdr:colOff>
      <xdr:row>31</xdr:row>
      <xdr:rowOff>40821</xdr:rowOff>
    </xdr:to>
    <xdr:pic>
      <xdr:nvPicPr>
        <xdr:cNvPr id="32" name="Gráfico 1">
          <a:extLst>
            <a:ext uri="{FF2B5EF4-FFF2-40B4-BE49-F238E27FC236}">
              <a16:creationId xmlns:a16="http://schemas.microsoft.com/office/drawing/2014/main" xmlns="" id="{F7E85A6C-3A18-4404-BCB7-DA9B2658FE0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xmlns="" r:embed="rId8"/>
            </a:ext>
          </a:extLst>
        </a:blip>
        <a:stretch>
          <a:fillRect/>
        </a:stretch>
      </xdr:blipFill>
      <xdr:spPr>
        <a:xfrm>
          <a:off x="9077476" y="9340549"/>
          <a:ext cx="720000" cy="687915"/>
        </a:xfrm>
        <a:prstGeom prst="rect">
          <a:avLst/>
        </a:prstGeom>
      </xdr:spPr>
    </xdr:pic>
    <xdr:clientData/>
  </xdr:twoCellAnchor>
  <xdr:twoCellAnchor editAs="oneCell">
    <xdr:from>
      <xdr:col>11</xdr:col>
      <xdr:colOff>560917</xdr:colOff>
      <xdr:row>0</xdr:row>
      <xdr:rowOff>74083</xdr:rowOff>
    </xdr:from>
    <xdr:to>
      <xdr:col>11</xdr:col>
      <xdr:colOff>2469130</xdr:colOff>
      <xdr:row>4</xdr:row>
      <xdr:rowOff>180458</xdr:rowOff>
    </xdr:to>
    <xdr:pic>
      <xdr:nvPicPr>
        <xdr:cNvPr id="33" name="Imagen 32">
          <a:hlinkClick xmlns:r="http://schemas.openxmlformats.org/officeDocument/2006/relationships" r:id="rId9"/>
          <a:extLst>
            <a:ext uri="{FF2B5EF4-FFF2-40B4-BE49-F238E27FC236}">
              <a16:creationId xmlns:a16="http://schemas.microsoft.com/office/drawing/2014/main" xmlns="" id="{97208941-6AD5-4262-9552-AA7F0CF2C205}"/>
            </a:ext>
          </a:extLst>
        </xdr:cNvPr>
        <xdr:cNvPicPr>
          <a:picLocks noChangeAspect="1"/>
        </xdr:cNvPicPr>
      </xdr:nvPicPr>
      <xdr:blipFill>
        <a:blip xmlns:r="http://schemas.openxmlformats.org/officeDocument/2006/relationships" r:embed="rId10"/>
        <a:stretch>
          <a:fillRect/>
        </a:stretch>
      </xdr:blipFill>
      <xdr:spPr>
        <a:xfrm>
          <a:off x="10800292" y="74083"/>
          <a:ext cx="1908213" cy="877900"/>
        </a:xfrm>
        <a:prstGeom prst="rect">
          <a:avLst/>
        </a:prstGeom>
      </xdr:spPr>
    </xdr:pic>
    <xdr:clientData/>
  </xdr:twoCellAnchor>
  <xdr:oneCellAnchor>
    <xdr:from>
      <xdr:col>4</xdr:col>
      <xdr:colOff>291711</xdr:colOff>
      <xdr:row>9</xdr:row>
      <xdr:rowOff>209551</xdr:rowOff>
    </xdr:from>
    <xdr:ext cx="914402" cy="913344"/>
    <xdr:pic>
      <xdr:nvPicPr>
        <xdr:cNvPr id="36" name="Google Shape;359;p19">
          <a:extLst>
            <a:ext uri="{FF2B5EF4-FFF2-40B4-BE49-F238E27FC236}">
              <a16:creationId xmlns:a16="http://schemas.microsoft.com/office/drawing/2014/main" xmlns="" id="{ED3844DF-AA92-4036-AD26-E0CF72856FE9}"/>
            </a:ext>
          </a:extLst>
        </xdr:cNvPr>
        <xdr:cNvPicPr preferRelativeResize="0"/>
      </xdr:nvPicPr>
      <xdr:blipFill rotWithShape="1">
        <a:blip xmlns:r="http://schemas.openxmlformats.org/officeDocument/2006/relationships" r:embed="rId6">
          <a:alphaModFix/>
        </a:blip>
        <a:srcRect/>
        <a:stretch/>
      </xdr:blipFill>
      <xdr:spPr>
        <a:xfrm>
          <a:off x="3761532" y="2141765"/>
          <a:ext cx="914402" cy="913344"/>
        </a:xfrm>
        <a:prstGeom prst="rect">
          <a:avLst/>
        </a:prstGeom>
        <a:noFill/>
        <a:ln>
          <a:noFill/>
        </a:ln>
      </xdr:spPr>
    </xdr:pic>
    <xdr:clientData/>
  </xdr:oneCellAnchor>
  <xdr:oneCellAnchor>
    <xdr:from>
      <xdr:col>6</xdr:col>
      <xdr:colOff>321645</xdr:colOff>
      <xdr:row>9</xdr:row>
      <xdr:rowOff>157843</xdr:rowOff>
    </xdr:from>
    <xdr:ext cx="914402" cy="913344"/>
    <xdr:pic>
      <xdr:nvPicPr>
        <xdr:cNvPr id="37" name="Google Shape;359;p19">
          <a:extLst>
            <a:ext uri="{FF2B5EF4-FFF2-40B4-BE49-F238E27FC236}">
              <a16:creationId xmlns:a16="http://schemas.microsoft.com/office/drawing/2014/main" xmlns="" id="{58EF9A1F-B6B7-4B66-8F0E-714828DA75DC}"/>
            </a:ext>
          </a:extLst>
        </xdr:cNvPr>
        <xdr:cNvPicPr preferRelativeResize="0"/>
      </xdr:nvPicPr>
      <xdr:blipFill rotWithShape="1">
        <a:blip xmlns:r="http://schemas.openxmlformats.org/officeDocument/2006/relationships" r:embed="rId6">
          <a:alphaModFix/>
        </a:blip>
        <a:srcRect/>
        <a:stretch/>
      </xdr:blipFill>
      <xdr:spPr>
        <a:xfrm>
          <a:off x="5519574" y="2090057"/>
          <a:ext cx="914402" cy="913344"/>
        </a:xfrm>
        <a:prstGeom prst="rect">
          <a:avLst/>
        </a:prstGeom>
        <a:noFill/>
        <a:ln>
          <a:noFill/>
        </a:ln>
      </xdr:spPr>
    </xdr:pic>
    <xdr:clientData/>
  </xdr:oneCellAnchor>
  <xdr:oneCellAnchor>
    <xdr:from>
      <xdr:col>8</xdr:col>
      <xdr:colOff>460438</xdr:colOff>
      <xdr:row>9</xdr:row>
      <xdr:rowOff>214993</xdr:rowOff>
    </xdr:from>
    <xdr:ext cx="914402" cy="913344"/>
    <xdr:pic>
      <xdr:nvPicPr>
        <xdr:cNvPr id="38" name="Google Shape;359;p19">
          <a:extLst>
            <a:ext uri="{FF2B5EF4-FFF2-40B4-BE49-F238E27FC236}">
              <a16:creationId xmlns:a16="http://schemas.microsoft.com/office/drawing/2014/main" xmlns="" id="{24DA87D3-34F1-46BE-9F87-7A35083638C3}"/>
            </a:ext>
          </a:extLst>
        </xdr:cNvPr>
        <xdr:cNvPicPr preferRelativeResize="0"/>
      </xdr:nvPicPr>
      <xdr:blipFill rotWithShape="1">
        <a:blip xmlns:r="http://schemas.openxmlformats.org/officeDocument/2006/relationships" r:embed="rId6">
          <a:alphaModFix/>
        </a:blip>
        <a:srcRect/>
        <a:stretch/>
      </xdr:blipFill>
      <xdr:spPr>
        <a:xfrm>
          <a:off x="7386474" y="2147207"/>
          <a:ext cx="914402" cy="913344"/>
        </a:xfrm>
        <a:prstGeom prst="rect">
          <a:avLst/>
        </a:prstGeom>
        <a:noFill/>
        <a:ln>
          <a:noFill/>
        </a:ln>
      </xdr:spPr>
    </xdr:pic>
    <xdr:clientData/>
  </xdr:oneCellAnchor>
  <xdr:oneCellAnchor>
    <xdr:from>
      <xdr:col>10</xdr:col>
      <xdr:colOff>599231</xdr:colOff>
      <xdr:row>9</xdr:row>
      <xdr:rowOff>258535</xdr:rowOff>
    </xdr:from>
    <xdr:ext cx="914402" cy="913344"/>
    <xdr:pic>
      <xdr:nvPicPr>
        <xdr:cNvPr id="39" name="Google Shape;359;p19">
          <a:extLst>
            <a:ext uri="{FF2B5EF4-FFF2-40B4-BE49-F238E27FC236}">
              <a16:creationId xmlns:a16="http://schemas.microsoft.com/office/drawing/2014/main" xmlns="" id="{BB565FE1-9D69-4352-B6DC-3E7C00FC010C}"/>
            </a:ext>
          </a:extLst>
        </xdr:cNvPr>
        <xdr:cNvPicPr preferRelativeResize="0"/>
      </xdr:nvPicPr>
      <xdr:blipFill rotWithShape="1">
        <a:blip xmlns:r="http://schemas.openxmlformats.org/officeDocument/2006/relationships" r:embed="rId6">
          <a:alphaModFix/>
        </a:blip>
        <a:srcRect/>
        <a:stretch/>
      </xdr:blipFill>
      <xdr:spPr>
        <a:xfrm>
          <a:off x="9484695" y="2190749"/>
          <a:ext cx="914402" cy="913344"/>
        </a:xfrm>
        <a:prstGeom prst="rect">
          <a:avLst/>
        </a:prstGeom>
        <a:noFill/>
        <a:ln>
          <a:noFill/>
        </a:ln>
      </xdr:spPr>
    </xdr:pic>
    <xdr:clientData/>
  </xdr:oneCellAnchor>
  <xdr:oneCellAnchor>
    <xdr:from>
      <xdr:col>2</xdr:col>
      <xdr:colOff>312966</xdr:colOff>
      <xdr:row>9</xdr:row>
      <xdr:rowOff>217714</xdr:rowOff>
    </xdr:from>
    <xdr:ext cx="914402" cy="913344"/>
    <xdr:pic>
      <xdr:nvPicPr>
        <xdr:cNvPr id="40" name="Google Shape;359;p19">
          <a:extLst>
            <a:ext uri="{FF2B5EF4-FFF2-40B4-BE49-F238E27FC236}">
              <a16:creationId xmlns:a16="http://schemas.microsoft.com/office/drawing/2014/main" xmlns="" id="{0E765379-970C-4CCA-B2D3-26EF40EBA6E6}"/>
            </a:ext>
          </a:extLst>
        </xdr:cNvPr>
        <xdr:cNvPicPr preferRelativeResize="0"/>
      </xdr:nvPicPr>
      <xdr:blipFill rotWithShape="1">
        <a:blip xmlns:r="http://schemas.openxmlformats.org/officeDocument/2006/relationships" r:embed="rId6">
          <a:alphaModFix/>
        </a:blip>
        <a:srcRect/>
        <a:stretch/>
      </xdr:blipFill>
      <xdr:spPr>
        <a:xfrm>
          <a:off x="2013859" y="2149928"/>
          <a:ext cx="914402" cy="913344"/>
        </a:xfrm>
        <a:prstGeom prst="rect">
          <a:avLst/>
        </a:prstGeom>
        <a:noFill/>
        <a:ln>
          <a:noFill/>
        </a:ln>
      </xdr:spPr>
    </xdr:pic>
    <xdr:clientData/>
  </xdr:oneCellAnchor>
  <xdr:oneCellAnchor>
    <xdr:from>
      <xdr:col>0</xdr:col>
      <xdr:colOff>166009</xdr:colOff>
      <xdr:row>9</xdr:row>
      <xdr:rowOff>234043</xdr:rowOff>
    </xdr:from>
    <xdr:ext cx="914402" cy="913344"/>
    <xdr:pic>
      <xdr:nvPicPr>
        <xdr:cNvPr id="41" name="Google Shape;359;p19">
          <a:extLst>
            <a:ext uri="{FF2B5EF4-FFF2-40B4-BE49-F238E27FC236}">
              <a16:creationId xmlns:a16="http://schemas.microsoft.com/office/drawing/2014/main" xmlns="" id="{9BD33E82-7451-4371-AC1F-1ACE1AA117F8}"/>
            </a:ext>
          </a:extLst>
        </xdr:cNvPr>
        <xdr:cNvPicPr preferRelativeResize="0"/>
      </xdr:nvPicPr>
      <xdr:blipFill rotWithShape="1">
        <a:blip xmlns:r="http://schemas.openxmlformats.org/officeDocument/2006/relationships" r:embed="rId6">
          <a:alphaModFix/>
        </a:blip>
        <a:srcRect/>
        <a:stretch/>
      </xdr:blipFill>
      <xdr:spPr>
        <a:xfrm>
          <a:off x="166009" y="2166257"/>
          <a:ext cx="914402" cy="913344"/>
        </a:xfrm>
        <a:prstGeom prst="rect">
          <a:avLst/>
        </a:prstGeom>
        <a:noFill/>
        <a:ln>
          <a:noFill/>
        </a:ln>
      </xdr:spPr>
    </xdr:pic>
    <xdr:clientData/>
  </xdr:oneCellAnchor>
  <xdr:twoCellAnchor>
    <xdr:from>
      <xdr:col>12</xdr:col>
      <xdr:colOff>571500</xdr:colOff>
      <xdr:row>1</xdr:row>
      <xdr:rowOff>68036</xdr:rowOff>
    </xdr:from>
    <xdr:to>
      <xdr:col>14</xdr:col>
      <xdr:colOff>690563</xdr:colOff>
      <xdr:row>4</xdr:row>
      <xdr:rowOff>91849</xdr:rowOff>
    </xdr:to>
    <xdr:sp macro="" textlink="">
      <xdr:nvSpPr>
        <xdr:cNvPr id="42" name="Rectángulo: biselado 41">
          <a:hlinkClick xmlns:r="http://schemas.openxmlformats.org/officeDocument/2006/relationships" r:id="rId11"/>
          <a:extLst>
            <a:ext uri="{FF2B5EF4-FFF2-40B4-BE49-F238E27FC236}">
              <a16:creationId xmlns:a16="http://schemas.microsoft.com/office/drawing/2014/main" xmlns="" id="{E4249AAC-BAC0-43DF-BC3E-BA71DECD8287}"/>
            </a:ext>
          </a:extLst>
        </xdr:cNvPr>
        <xdr:cNvSpPr/>
      </xdr:nvSpPr>
      <xdr:spPr>
        <a:xfrm>
          <a:off x="14069786" y="258536"/>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MAPA</a:t>
          </a:r>
        </a:p>
      </xdr:txBody>
    </xdr:sp>
    <xdr:clientData/>
  </xdr:twoCellAnchor>
  <xdr:twoCellAnchor editAs="oneCell">
    <xdr:from>
      <xdr:col>11</xdr:col>
      <xdr:colOff>1034143</xdr:colOff>
      <xdr:row>15</xdr:row>
      <xdr:rowOff>580570</xdr:rowOff>
    </xdr:from>
    <xdr:to>
      <xdr:col>12</xdr:col>
      <xdr:colOff>616857</xdr:colOff>
      <xdr:row>23</xdr:row>
      <xdr:rowOff>145142</xdr:rowOff>
    </xdr:to>
    <xdr:pic>
      <xdr:nvPicPr>
        <xdr:cNvPr id="2" name="Imagen 1">
          <a:extLst>
            <a:ext uri="{FF2B5EF4-FFF2-40B4-BE49-F238E27FC236}">
              <a16:creationId xmlns:a16="http://schemas.microsoft.com/office/drawing/2014/main" xmlns="" id="{CEAC7C02-1F01-8EFF-DB08-3F04FED82E5F}"/>
            </a:ext>
          </a:extLst>
        </xdr:cNvPr>
        <xdr:cNvPicPr>
          <a:picLocks noChangeAspect="1"/>
        </xdr:cNvPicPr>
      </xdr:nvPicPr>
      <xdr:blipFill>
        <a:blip xmlns:r="http://schemas.openxmlformats.org/officeDocument/2006/relationships" r:embed="rId12"/>
        <a:stretch>
          <a:fillRect/>
        </a:stretch>
      </xdr:blipFill>
      <xdr:spPr>
        <a:xfrm>
          <a:off x="13570857" y="4571999"/>
          <a:ext cx="2521857" cy="2521857"/>
        </a:xfrm>
        <a:prstGeom prst="rect">
          <a:avLst/>
        </a:prstGeom>
      </xdr:spPr>
    </xdr:pic>
    <xdr:clientData/>
  </xdr:twoCellAnchor>
  <xdr:twoCellAnchor editAs="oneCell">
    <xdr:from>
      <xdr:col>11</xdr:col>
      <xdr:colOff>870858</xdr:colOff>
      <xdr:row>35</xdr:row>
      <xdr:rowOff>326571</xdr:rowOff>
    </xdr:from>
    <xdr:to>
      <xdr:col>13</xdr:col>
      <xdr:colOff>272144</xdr:colOff>
      <xdr:row>42</xdr:row>
      <xdr:rowOff>90714</xdr:rowOff>
    </xdr:to>
    <xdr:pic>
      <xdr:nvPicPr>
        <xdr:cNvPr id="3" name="Imagen 2">
          <a:extLst>
            <a:ext uri="{FF2B5EF4-FFF2-40B4-BE49-F238E27FC236}">
              <a16:creationId xmlns:a16="http://schemas.microsoft.com/office/drawing/2014/main" xmlns="" id="{CA553E1C-C3D8-9378-1276-31CFC4219D59}"/>
            </a:ext>
          </a:extLst>
        </xdr:cNvPr>
        <xdr:cNvPicPr>
          <a:picLocks noChangeAspect="1"/>
        </xdr:cNvPicPr>
      </xdr:nvPicPr>
      <xdr:blipFill>
        <a:blip xmlns:r="http://schemas.openxmlformats.org/officeDocument/2006/relationships" r:embed="rId13"/>
        <a:stretch>
          <a:fillRect/>
        </a:stretch>
      </xdr:blipFill>
      <xdr:spPr>
        <a:xfrm>
          <a:off x="13407572" y="10631714"/>
          <a:ext cx="3211286" cy="32112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5</xdr:col>
      <xdr:colOff>426461</xdr:colOff>
      <xdr:row>0</xdr:row>
      <xdr:rowOff>187831</xdr:rowOff>
    </xdr:from>
    <xdr:ext cx="4450064" cy="781111"/>
    <xdr:sp macro="" textlink="">
      <xdr:nvSpPr>
        <xdr:cNvPr id="2" name="CuadroTexto 1">
          <a:extLst>
            <a:ext uri="{FF2B5EF4-FFF2-40B4-BE49-F238E27FC236}">
              <a16:creationId xmlns:a16="http://schemas.microsoft.com/office/drawing/2014/main" xmlns="" id="{7DD67835-320E-4649-9C65-997FA4A17AE0}"/>
            </a:ext>
          </a:extLst>
        </xdr:cNvPr>
        <xdr:cNvSpPr txBox="1"/>
      </xdr:nvSpPr>
      <xdr:spPr>
        <a:xfrm>
          <a:off x="4236461" y="187831"/>
          <a:ext cx="4450064"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4400" b="1" u="sng">
              <a:solidFill>
                <a:srgbClr val="002060"/>
              </a:solidFill>
            </a:rPr>
            <a:t>ALIADOS CLAVES:</a:t>
          </a:r>
        </a:p>
      </xdr:txBody>
    </xdr:sp>
    <xdr:clientData/>
  </xdr:oneCellAnchor>
  <xdr:twoCellAnchor>
    <xdr:from>
      <xdr:col>10</xdr:col>
      <xdr:colOff>624568</xdr:colOff>
      <xdr:row>9</xdr:row>
      <xdr:rowOff>100693</xdr:rowOff>
    </xdr:from>
    <xdr:to>
      <xdr:col>12</xdr:col>
      <xdr:colOff>522515</xdr:colOff>
      <xdr:row>10</xdr:row>
      <xdr:rowOff>112517</xdr:rowOff>
    </xdr:to>
    <xdr:sp macro="" textlink="">
      <xdr:nvSpPr>
        <xdr:cNvPr id="4" name="Google Shape;419;p31">
          <a:extLst>
            <a:ext uri="{FF2B5EF4-FFF2-40B4-BE49-F238E27FC236}">
              <a16:creationId xmlns:a16="http://schemas.microsoft.com/office/drawing/2014/main" xmlns="" id="{AB222FAB-B104-4BF0-961F-CAE916DF0E29}"/>
            </a:ext>
          </a:extLst>
        </xdr:cNvPr>
        <xdr:cNvSpPr txBox="1"/>
      </xdr:nvSpPr>
      <xdr:spPr>
        <a:xfrm>
          <a:off x="8244568" y="1828800"/>
          <a:ext cx="2102304" cy="392824"/>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rtl="0">
            <a:lnSpc>
              <a:spcPct val="80000"/>
            </a:lnSpc>
            <a:spcBef>
              <a:spcPts val="0"/>
            </a:spcBef>
            <a:spcAft>
              <a:spcPts val="0"/>
            </a:spcAft>
            <a:buNone/>
          </a:pPr>
          <a:r>
            <a:rPr lang="es-CO" sz="2400" b="1">
              <a:solidFill>
                <a:schemeClr val="accent1">
                  <a:lumMod val="75000"/>
                </a:schemeClr>
              </a:solidFill>
              <a:latin typeface="Savior Sans Expanded" pitchFamily="2" charset="0"/>
            </a:rPr>
            <a:t>Empresa</a:t>
          </a:r>
          <a:endParaRPr sz="2400">
            <a:solidFill>
              <a:schemeClr val="accent1">
                <a:lumMod val="75000"/>
              </a:schemeClr>
            </a:solidFill>
            <a:latin typeface="Savior Sans Expanded" pitchFamily="2" charset="0"/>
          </a:endParaRPr>
        </a:p>
      </xdr:txBody>
    </xdr:sp>
    <xdr:clientData/>
  </xdr:twoCellAnchor>
  <xdr:oneCellAnchor>
    <xdr:from>
      <xdr:col>10</xdr:col>
      <xdr:colOff>835479</xdr:colOff>
      <xdr:row>18</xdr:row>
      <xdr:rowOff>13607</xdr:rowOff>
    </xdr:from>
    <xdr:ext cx="720000" cy="720000"/>
    <xdr:pic>
      <xdr:nvPicPr>
        <xdr:cNvPr id="5" name="Google Shape;418;p31">
          <a:extLst>
            <a:ext uri="{FF2B5EF4-FFF2-40B4-BE49-F238E27FC236}">
              <a16:creationId xmlns:a16="http://schemas.microsoft.com/office/drawing/2014/main" xmlns="" id="{D2EBA25F-280A-4537-8960-DC4C78FC4BC1}"/>
            </a:ext>
          </a:extLst>
        </xdr:cNvPr>
        <xdr:cNvPicPr preferRelativeResize="0"/>
      </xdr:nvPicPr>
      <xdr:blipFill rotWithShape="1">
        <a:blip xmlns:r="http://schemas.openxmlformats.org/officeDocument/2006/relationships" r:embed="rId1">
          <a:alphaModFix/>
        </a:blip>
        <a:srcRect/>
        <a:stretch/>
      </xdr:blipFill>
      <xdr:spPr>
        <a:xfrm>
          <a:off x="8455479" y="5034643"/>
          <a:ext cx="720000" cy="720000"/>
        </a:xfrm>
        <a:prstGeom prst="rect">
          <a:avLst/>
        </a:prstGeom>
        <a:noFill/>
        <a:ln>
          <a:noFill/>
        </a:ln>
      </xdr:spPr>
    </xdr:pic>
    <xdr:clientData/>
  </xdr:oneCellAnchor>
  <xdr:twoCellAnchor>
    <xdr:from>
      <xdr:col>10</xdr:col>
      <xdr:colOff>700768</xdr:colOff>
      <xdr:row>16</xdr:row>
      <xdr:rowOff>193221</xdr:rowOff>
    </xdr:from>
    <xdr:to>
      <xdr:col>12</xdr:col>
      <xdr:colOff>465365</xdr:colOff>
      <xdr:row>18</xdr:row>
      <xdr:rowOff>938</xdr:rowOff>
    </xdr:to>
    <xdr:sp macro="" textlink="">
      <xdr:nvSpPr>
        <xdr:cNvPr id="6" name="Google Shape;419;p31">
          <a:extLst>
            <a:ext uri="{FF2B5EF4-FFF2-40B4-BE49-F238E27FC236}">
              <a16:creationId xmlns:a16="http://schemas.microsoft.com/office/drawing/2014/main" xmlns="" id="{49E735E4-5418-4306-9C59-A5CB246615BB}"/>
            </a:ext>
          </a:extLst>
        </xdr:cNvPr>
        <xdr:cNvSpPr txBox="1"/>
      </xdr:nvSpPr>
      <xdr:spPr>
        <a:xfrm>
          <a:off x="8320768" y="4615542"/>
          <a:ext cx="1968954" cy="406432"/>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rtl="0">
            <a:lnSpc>
              <a:spcPct val="80000"/>
            </a:lnSpc>
            <a:spcBef>
              <a:spcPts val="0"/>
            </a:spcBef>
            <a:spcAft>
              <a:spcPts val="0"/>
            </a:spcAft>
            <a:buNone/>
          </a:pPr>
          <a:r>
            <a:rPr lang="es-CO" sz="2400" b="1">
              <a:solidFill>
                <a:srgbClr val="7030A0"/>
              </a:solidFill>
              <a:latin typeface="Savior Sans Expanded" pitchFamily="2" charset="0"/>
            </a:rPr>
            <a:t>Estado</a:t>
          </a:r>
          <a:endParaRPr sz="2400">
            <a:solidFill>
              <a:srgbClr val="7030A0"/>
            </a:solidFill>
            <a:latin typeface="Savior Sans Expanded" pitchFamily="2" charset="0"/>
          </a:endParaRPr>
        </a:p>
      </xdr:txBody>
    </xdr:sp>
    <xdr:clientData/>
  </xdr:twoCellAnchor>
  <xdr:twoCellAnchor>
    <xdr:from>
      <xdr:col>10</xdr:col>
      <xdr:colOff>845004</xdr:colOff>
      <xdr:row>23</xdr:row>
      <xdr:rowOff>157843</xdr:rowOff>
    </xdr:from>
    <xdr:to>
      <xdr:col>12</xdr:col>
      <xdr:colOff>568779</xdr:colOff>
      <xdr:row>24</xdr:row>
      <xdr:rowOff>169667</xdr:rowOff>
    </xdr:to>
    <xdr:sp macro="" textlink="">
      <xdr:nvSpPr>
        <xdr:cNvPr id="7" name="Google Shape;419;p31">
          <a:extLst>
            <a:ext uri="{FF2B5EF4-FFF2-40B4-BE49-F238E27FC236}">
              <a16:creationId xmlns:a16="http://schemas.microsoft.com/office/drawing/2014/main" xmlns="" id="{D7BBB8A8-D5AA-4CB3-B9C4-3CA88865A724}"/>
            </a:ext>
          </a:extLst>
        </xdr:cNvPr>
        <xdr:cNvSpPr txBox="1"/>
      </xdr:nvSpPr>
      <xdr:spPr>
        <a:xfrm>
          <a:off x="8465004" y="6662057"/>
          <a:ext cx="1928132" cy="392824"/>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rtl="0">
            <a:lnSpc>
              <a:spcPct val="80000"/>
            </a:lnSpc>
            <a:spcBef>
              <a:spcPts val="0"/>
            </a:spcBef>
            <a:spcAft>
              <a:spcPts val="0"/>
            </a:spcAft>
            <a:buNone/>
          </a:pPr>
          <a:r>
            <a:rPr lang="es-CO" sz="2400" b="1">
              <a:solidFill>
                <a:srgbClr val="7030A0"/>
              </a:solidFill>
              <a:latin typeface="Savior Sans Expanded" pitchFamily="2" charset="0"/>
            </a:rPr>
            <a:t>Otros</a:t>
          </a:r>
          <a:endParaRPr sz="2400">
            <a:solidFill>
              <a:srgbClr val="7030A0"/>
            </a:solidFill>
            <a:latin typeface="Savior Sans Expanded" pitchFamily="2" charset="0"/>
          </a:endParaRPr>
        </a:p>
      </xdr:txBody>
    </xdr:sp>
    <xdr:clientData/>
  </xdr:twoCellAnchor>
  <xdr:twoCellAnchor editAs="oneCell">
    <xdr:from>
      <xdr:col>10</xdr:col>
      <xdr:colOff>749754</xdr:colOff>
      <xdr:row>10</xdr:row>
      <xdr:rowOff>142874</xdr:rowOff>
    </xdr:from>
    <xdr:to>
      <xdr:col>10</xdr:col>
      <xdr:colOff>1442812</xdr:colOff>
      <xdr:row>12</xdr:row>
      <xdr:rowOff>136072</xdr:rowOff>
    </xdr:to>
    <xdr:pic>
      <xdr:nvPicPr>
        <xdr:cNvPr id="8" name="Google Shape;412;p31">
          <a:extLst>
            <a:ext uri="{FF2B5EF4-FFF2-40B4-BE49-F238E27FC236}">
              <a16:creationId xmlns:a16="http://schemas.microsoft.com/office/drawing/2014/main" xmlns="" id="{B14C64F8-24B0-4CEA-96BB-184A8A5104F4}"/>
            </a:ext>
          </a:extLst>
        </xdr:cNvPr>
        <xdr:cNvPicPr preferRelativeResize="0"/>
      </xdr:nvPicPr>
      <xdr:blipFill rotWithShape="1">
        <a:blip xmlns:r="http://schemas.openxmlformats.org/officeDocument/2006/relationships" r:embed="rId2">
          <a:alphaModFix/>
        </a:blip>
        <a:srcRect/>
        <a:stretch/>
      </xdr:blipFill>
      <xdr:spPr>
        <a:xfrm>
          <a:off x="8369754" y="2251981"/>
          <a:ext cx="693058" cy="823233"/>
        </a:xfrm>
        <a:prstGeom prst="rect">
          <a:avLst/>
        </a:prstGeom>
        <a:noFill/>
        <a:ln>
          <a:noFill/>
        </a:ln>
      </xdr:spPr>
    </xdr:pic>
    <xdr:clientData/>
  </xdr:twoCellAnchor>
  <xdr:twoCellAnchor editAs="oneCell">
    <xdr:from>
      <xdr:col>10</xdr:col>
      <xdr:colOff>898072</xdr:colOff>
      <xdr:row>24</xdr:row>
      <xdr:rowOff>179614</xdr:rowOff>
    </xdr:from>
    <xdr:to>
      <xdr:col>11</xdr:col>
      <xdr:colOff>132626</xdr:colOff>
      <xdr:row>26</xdr:row>
      <xdr:rowOff>122465</xdr:rowOff>
    </xdr:to>
    <xdr:pic>
      <xdr:nvPicPr>
        <xdr:cNvPr id="9" name="Google Shape;417;p31">
          <a:extLst>
            <a:ext uri="{FF2B5EF4-FFF2-40B4-BE49-F238E27FC236}">
              <a16:creationId xmlns:a16="http://schemas.microsoft.com/office/drawing/2014/main" xmlns="" id="{467D9A3D-FFD7-4B53-BABB-AC411D53C1DC}"/>
            </a:ext>
          </a:extLst>
        </xdr:cNvPr>
        <xdr:cNvPicPr preferRelativeResize="0"/>
      </xdr:nvPicPr>
      <xdr:blipFill rotWithShape="1">
        <a:blip xmlns:r="http://schemas.openxmlformats.org/officeDocument/2006/relationships" r:embed="rId3">
          <a:alphaModFix/>
        </a:blip>
        <a:srcRect/>
        <a:stretch/>
      </xdr:blipFill>
      <xdr:spPr>
        <a:xfrm>
          <a:off x="8518072" y="7064828"/>
          <a:ext cx="717733" cy="704851"/>
        </a:xfrm>
        <a:prstGeom prst="rect">
          <a:avLst/>
        </a:prstGeom>
        <a:noFill/>
        <a:ln>
          <a:noFill/>
        </a:ln>
      </xdr:spPr>
    </xdr:pic>
    <xdr:clientData/>
  </xdr:twoCellAnchor>
  <xdr:twoCellAnchor>
    <xdr:from>
      <xdr:col>1</xdr:col>
      <xdr:colOff>772943</xdr:colOff>
      <xdr:row>6</xdr:row>
      <xdr:rowOff>100599</xdr:rowOff>
    </xdr:from>
    <xdr:to>
      <xdr:col>7</xdr:col>
      <xdr:colOff>553590</xdr:colOff>
      <xdr:row>15</xdr:row>
      <xdr:rowOff>113974</xdr:rowOff>
    </xdr:to>
    <xdr:sp macro="" textlink="">
      <xdr:nvSpPr>
        <xdr:cNvPr id="10" name="Bocadillo nube: nube 9"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E84BFF53-FD27-4F1D-B0C3-07E978BE236D}"/>
            </a:ext>
          </a:extLst>
        </xdr:cNvPr>
        <xdr:cNvSpPr/>
      </xdr:nvSpPr>
      <xdr:spPr>
        <a:xfrm>
          <a:off x="1652174" y="1272907"/>
          <a:ext cx="5056031" cy="3058118"/>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¡Claro! Los aliados clave son personas o empresas que contribuyen al éxito de tu negocio al proporcionarte productos, servicios, conocimientos o información necesarios para mejorar su funcionamiento.</a:t>
          </a:r>
        </a:p>
      </xdr:txBody>
    </xdr:sp>
    <xdr:clientData/>
  </xdr:twoCellAnchor>
  <xdr:twoCellAnchor>
    <xdr:from>
      <xdr:col>5</xdr:col>
      <xdr:colOff>358206</xdr:colOff>
      <xdr:row>21</xdr:row>
      <xdr:rowOff>0</xdr:rowOff>
    </xdr:from>
    <xdr:to>
      <xdr:col>10</xdr:col>
      <xdr:colOff>381606</xdr:colOff>
      <xdr:row>25</xdr:row>
      <xdr:rowOff>285750</xdr:rowOff>
    </xdr:to>
    <xdr:sp macro="" textlink="">
      <xdr:nvSpPr>
        <xdr:cNvPr id="14" name="Bocadillo: rectángulo 13">
          <a:extLst>
            <a:ext uri="{FF2B5EF4-FFF2-40B4-BE49-F238E27FC236}">
              <a16:creationId xmlns:a16="http://schemas.microsoft.com/office/drawing/2014/main" xmlns="" id="{B234FC20-23B2-4786-8B13-5890711AE5F8}"/>
            </a:ext>
          </a:extLst>
        </xdr:cNvPr>
        <xdr:cNvSpPr/>
      </xdr:nvSpPr>
      <xdr:spPr>
        <a:xfrm>
          <a:off x="4754360" y="6089487"/>
          <a:ext cx="4419554" cy="1246391"/>
        </a:xfrm>
        <a:prstGeom prst="wedgeRectCallout">
          <a:avLst>
            <a:gd name="adj1" fmla="val -21701"/>
            <a:gd name="adj2" fmla="val 49258"/>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¡Por supuesto! Ahora es tu turno. Haz clic en el botón y comencemos a identificar tus aliados clave.</a:t>
          </a:r>
        </a:p>
      </xdr:txBody>
    </xdr:sp>
    <xdr:clientData/>
  </xdr:twoCellAnchor>
  <xdr:twoCellAnchor>
    <xdr:from>
      <xdr:col>10</xdr:col>
      <xdr:colOff>66675</xdr:colOff>
      <xdr:row>43</xdr:row>
      <xdr:rowOff>114300</xdr:rowOff>
    </xdr:from>
    <xdr:to>
      <xdr:col>11</xdr:col>
      <xdr:colOff>685800</xdr:colOff>
      <xdr:row>44</xdr:row>
      <xdr:rowOff>126124</xdr:rowOff>
    </xdr:to>
    <xdr:sp macro="" textlink="">
      <xdr:nvSpPr>
        <xdr:cNvPr id="16" name="Google Shape;419;p31">
          <a:extLst>
            <a:ext uri="{FF2B5EF4-FFF2-40B4-BE49-F238E27FC236}">
              <a16:creationId xmlns:a16="http://schemas.microsoft.com/office/drawing/2014/main" xmlns="" id="{4554E890-9C7B-446B-9536-3B9348C01BA2}"/>
            </a:ext>
          </a:extLst>
        </xdr:cNvPr>
        <xdr:cNvSpPr txBox="1"/>
      </xdr:nvSpPr>
      <xdr:spPr>
        <a:xfrm>
          <a:off x="7686675" y="13258800"/>
          <a:ext cx="2095500" cy="592849"/>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rtl="0">
            <a:lnSpc>
              <a:spcPct val="80000"/>
            </a:lnSpc>
            <a:spcBef>
              <a:spcPts val="0"/>
            </a:spcBef>
            <a:spcAft>
              <a:spcPts val="0"/>
            </a:spcAft>
            <a:buNone/>
          </a:pPr>
          <a:r>
            <a:rPr lang="es-CO" sz="2400" b="1">
              <a:solidFill>
                <a:srgbClr val="7030A0"/>
              </a:solidFill>
              <a:latin typeface="Savior Sans Expanded" pitchFamily="2" charset="0"/>
            </a:rPr>
            <a:t>Empresa</a:t>
          </a:r>
          <a:endParaRPr sz="2400">
            <a:solidFill>
              <a:srgbClr val="7030A0"/>
            </a:solidFill>
            <a:latin typeface="Savior Sans Expanded" pitchFamily="2" charset="0"/>
          </a:endParaRPr>
        </a:p>
      </xdr:txBody>
    </xdr:sp>
    <xdr:clientData/>
  </xdr:twoCellAnchor>
  <xdr:oneCellAnchor>
    <xdr:from>
      <xdr:col>10</xdr:col>
      <xdr:colOff>400050</xdr:colOff>
      <xdr:row>50</xdr:row>
      <xdr:rowOff>0</xdr:rowOff>
    </xdr:from>
    <xdr:ext cx="720000" cy="720000"/>
    <xdr:pic>
      <xdr:nvPicPr>
        <xdr:cNvPr id="17" name="Google Shape;418;p31">
          <a:extLst>
            <a:ext uri="{FF2B5EF4-FFF2-40B4-BE49-F238E27FC236}">
              <a16:creationId xmlns:a16="http://schemas.microsoft.com/office/drawing/2014/main" xmlns="" id="{91D2DC11-A26A-48F2-AA81-F18DEFA08483}"/>
            </a:ext>
          </a:extLst>
        </xdr:cNvPr>
        <xdr:cNvPicPr preferRelativeResize="0"/>
      </xdr:nvPicPr>
      <xdr:blipFill rotWithShape="1">
        <a:blip xmlns:r="http://schemas.openxmlformats.org/officeDocument/2006/relationships" r:embed="rId1">
          <a:alphaModFix/>
        </a:blip>
        <a:srcRect/>
        <a:stretch/>
      </xdr:blipFill>
      <xdr:spPr>
        <a:xfrm>
          <a:off x="8020050" y="15420975"/>
          <a:ext cx="720000" cy="720000"/>
        </a:xfrm>
        <a:prstGeom prst="rect">
          <a:avLst/>
        </a:prstGeom>
        <a:noFill/>
        <a:ln>
          <a:noFill/>
        </a:ln>
      </xdr:spPr>
    </xdr:pic>
    <xdr:clientData/>
  </xdr:oneCellAnchor>
  <xdr:twoCellAnchor>
    <xdr:from>
      <xdr:col>10</xdr:col>
      <xdr:colOff>238125</xdr:colOff>
      <xdr:row>49</xdr:row>
      <xdr:rowOff>152400</xdr:rowOff>
    </xdr:from>
    <xdr:to>
      <xdr:col>11</xdr:col>
      <xdr:colOff>723900</xdr:colOff>
      <xdr:row>50</xdr:row>
      <xdr:rowOff>164224</xdr:rowOff>
    </xdr:to>
    <xdr:sp macro="" textlink="">
      <xdr:nvSpPr>
        <xdr:cNvPr id="18" name="Google Shape;419;p31">
          <a:extLst>
            <a:ext uri="{FF2B5EF4-FFF2-40B4-BE49-F238E27FC236}">
              <a16:creationId xmlns:a16="http://schemas.microsoft.com/office/drawing/2014/main" xmlns="" id="{03D3BD01-B53E-4B7F-B99B-6648C1F3EBFE}"/>
            </a:ext>
          </a:extLst>
        </xdr:cNvPr>
        <xdr:cNvSpPr txBox="1"/>
      </xdr:nvSpPr>
      <xdr:spPr>
        <a:xfrm>
          <a:off x="7858125" y="15182850"/>
          <a:ext cx="1962150" cy="402349"/>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rtl="0">
            <a:lnSpc>
              <a:spcPct val="80000"/>
            </a:lnSpc>
            <a:spcBef>
              <a:spcPts val="0"/>
            </a:spcBef>
            <a:spcAft>
              <a:spcPts val="0"/>
            </a:spcAft>
            <a:buNone/>
          </a:pPr>
          <a:r>
            <a:rPr lang="es-CO" sz="2400" b="1">
              <a:solidFill>
                <a:srgbClr val="7030A0"/>
              </a:solidFill>
              <a:latin typeface="Savior Sans Expanded" pitchFamily="2" charset="0"/>
            </a:rPr>
            <a:t>Estado</a:t>
          </a:r>
          <a:endParaRPr sz="2400">
            <a:solidFill>
              <a:srgbClr val="7030A0"/>
            </a:solidFill>
            <a:latin typeface="Savior Sans Expanded" pitchFamily="2" charset="0"/>
          </a:endParaRPr>
        </a:p>
      </xdr:txBody>
    </xdr:sp>
    <xdr:clientData/>
  </xdr:twoCellAnchor>
  <xdr:twoCellAnchor>
    <xdr:from>
      <xdr:col>10</xdr:col>
      <xdr:colOff>314325</xdr:colOff>
      <xdr:row>55</xdr:row>
      <xdr:rowOff>171450</xdr:rowOff>
    </xdr:from>
    <xdr:to>
      <xdr:col>12</xdr:col>
      <xdr:colOff>38100</xdr:colOff>
      <xdr:row>56</xdr:row>
      <xdr:rowOff>183274</xdr:rowOff>
    </xdr:to>
    <xdr:sp macro="" textlink="">
      <xdr:nvSpPr>
        <xdr:cNvPr id="19" name="Google Shape;419;p31">
          <a:extLst>
            <a:ext uri="{FF2B5EF4-FFF2-40B4-BE49-F238E27FC236}">
              <a16:creationId xmlns:a16="http://schemas.microsoft.com/office/drawing/2014/main" xmlns="" id="{DBEDE08B-4AB9-4E11-A0E6-DC4BD77806C8}"/>
            </a:ext>
          </a:extLst>
        </xdr:cNvPr>
        <xdr:cNvSpPr txBox="1"/>
      </xdr:nvSpPr>
      <xdr:spPr>
        <a:xfrm>
          <a:off x="7934325" y="16868775"/>
          <a:ext cx="1924050" cy="392824"/>
        </a:xfrm>
        <a:prstGeom prst="rect">
          <a:avLst/>
        </a:prstGeom>
        <a:noFill/>
        <a:ln>
          <a:noFill/>
        </a:ln>
      </xdr:spPr>
      <xdr:txBody>
        <a:bodyPr spcFirstLastPara="1" wrap="square" lIns="91425" tIns="45700" rIns="91425" bIns="45700" anchor="t" anchorCtr="0">
          <a:sp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rtl="0">
            <a:lnSpc>
              <a:spcPct val="80000"/>
            </a:lnSpc>
            <a:spcBef>
              <a:spcPts val="0"/>
            </a:spcBef>
            <a:spcAft>
              <a:spcPts val="0"/>
            </a:spcAft>
            <a:buNone/>
          </a:pPr>
          <a:r>
            <a:rPr lang="es-CO" sz="2400" b="1">
              <a:solidFill>
                <a:srgbClr val="7030A0"/>
              </a:solidFill>
              <a:latin typeface="Savior Sans Expanded" pitchFamily="2" charset="0"/>
            </a:rPr>
            <a:t>Otros</a:t>
          </a:r>
          <a:endParaRPr sz="2400">
            <a:solidFill>
              <a:srgbClr val="7030A0"/>
            </a:solidFill>
            <a:latin typeface="Savior Sans Expanded" pitchFamily="2" charset="0"/>
          </a:endParaRPr>
        </a:p>
      </xdr:txBody>
    </xdr:sp>
    <xdr:clientData/>
  </xdr:twoCellAnchor>
  <xdr:oneCellAnchor>
    <xdr:from>
      <xdr:col>10</xdr:col>
      <xdr:colOff>409575</xdr:colOff>
      <xdr:row>44</xdr:row>
      <xdr:rowOff>142874</xdr:rowOff>
    </xdr:from>
    <xdr:ext cx="695325" cy="761475"/>
    <xdr:pic>
      <xdr:nvPicPr>
        <xdr:cNvPr id="20" name="Google Shape;412;p31">
          <a:extLst>
            <a:ext uri="{FF2B5EF4-FFF2-40B4-BE49-F238E27FC236}">
              <a16:creationId xmlns:a16="http://schemas.microsoft.com/office/drawing/2014/main" xmlns="" id="{37DEFC72-1C74-4229-BCB4-820ACBC521D9}"/>
            </a:ext>
          </a:extLst>
        </xdr:cNvPr>
        <xdr:cNvPicPr preferRelativeResize="0"/>
      </xdr:nvPicPr>
      <xdr:blipFill rotWithShape="1">
        <a:blip xmlns:r="http://schemas.openxmlformats.org/officeDocument/2006/relationships" r:embed="rId2">
          <a:alphaModFix/>
        </a:blip>
        <a:srcRect/>
        <a:stretch/>
      </xdr:blipFill>
      <xdr:spPr>
        <a:xfrm>
          <a:off x="8029575" y="13868399"/>
          <a:ext cx="695325" cy="761475"/>
        </a:xfrm>
        <a:prstGeom prst="rect">
          <a:avLst/>
        </a:prstGeom>
        <a:noFill/>
        <a:ln>
          <a:noFill/>
        </a:ln>
      </xdr:spPr>
    </xdr:pic>
    <xdr:clientData/>
  </xdr:oneCellAnchor>
  <xdr:oneCellAnchor>
    <xdr:from>
      <xdr:col>10</xdr:col>
      <xdr:colOff>381000</xdr:colOff>
      <xdr:row>56</xdr:row>
      <xdr:rowOff>152400</xdr:rowOff>
    </xdr:from>
    <xdr:ext cx="720000" cy="720000"/>
    <xdr:pic>
      <xdr:nvPicPr>
        <xdr:cNvPr id="21" name="Google Shape;417;p31">
          <a:extLst>
            <a:ext uri="{FF2B5EF4-FFF2-40B4-BE49-F238E27FC236}">
              <a16:creationId xmlns:a16="http://schemas.microsoft.com/office/drawing/2014/main" xmlns="" id="{2E730980-98EF-4DE9-B53F-89A9A043DC09}"/>
            </a:ext>
          </a:extLst>
        </xdr:cNvPr>
        <xdr:cNvPicPr preferRelativeResize="0"/>
      </xdr:nvPicPr>
      <xdr:blipFill rotWithShape="1">
        <a:blip xmlns:r="http://schemas.openxmlformats.org/officeDocument/2006/relationships" r:embed="rId3">
          <a:alphaModFix/>
        </a:blip>
        <a:srcRect/>
        <a:stretch/>
      </xdr:blipFill>
      <xdr:spPr>
        <a:xfrm>
          <a:off x="8001000" y="17230725"/>
          <a:ext cx="720000" cy="720000"/>
        </a:xfrm>
        <a:prstGeom prst="rect">
          <a:avLst/>
        </a:prstGeom>
        <a:noFill/>
        <a:ln>
          <a:noFill/>
        </a:ln>
      </xdr:spPr>
    </xdr:pic>
    <xdr:clientData/>
  </xdr:oneCellAnchor>
  <xdr:twoCellAnchor>
    <xdr:from>
      <xdr:col>4</xdr:col>
      <xdr:colOff>602436</xdr:colOff>
      <xdr:row>41</xdr:row>
      <xdr:rowOff>89666</xdr:rowOff>
    </xdr:from>
    <xdr:to>
      <xdr:col>8</xdr:col>
      <xdr:colOff>781388</xdr:colOff>
      <xdr:row>47</xdr:row>
      <xdr:rowOff>32563</xdr:rowOff>
    </xdr:to>
    <xdr:sp macro="" textlink="">
      <xdr:nvSpPr>
        <xdr:cNvPr id="22" name="Bocadillo: rectángulo con esquinas redondeadas 21">
          <a:extLst>
            <a:ext uri="{FF2B5EF4-FFF2-40B4-BE49-F238E27FC236}">
              <a16:creationId xmlns:a16="http://schemas.microsoft.com/office/drawing/2014/main" xmlns="" id="{7D0349D8-E46C-4577-A198-4ADC4875C871}"/>
            </a:ext>
          </a:extLst>
        </xdr:cNvPr>
        <xdr:cNvSpPr/>
      </xdr:nvSpPr>
      <xdr:spPr>
        <a:xfrm>
          <a:off x="4119359" y="11226589"/>
          <a:ext cx="3695875" cy="1945589"/>
        </a:xfrm>
        <a:prstGeom prst="wedgeRoundRectCallout">
          <a:avLst>
            <a:gd name="adj1" fmla="val -25531"/>
            <a:gd name="adj2" fmla="val 88164"/>
            <a:gd name="adj3" fmla="val 16667"/>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Perfecto, ahora vamos a identificar tus aliados clave, quienes te ayudarán a seguir creciendo en esta maravillosa aventura.</a:t>
          </a:r>
        </a:p>
        <a:p>
          <a:r>
            <a:rPr lang="es-CO" sz="1600" b="0" i="0">
              <a:solidFill>
                <a:schemeClr val="lt1"/>
              </a:solidFill>
              <a:effectLst/>
              <a:latin typeface="+mn-lt"/>
              <a:ea typeface="+mn-ea"/>
              <a:cs typeface="+mn-cs"/>
            </a:rPr>
            <a:t/>
          </a:r>
          <a:br>
            <a:rPr lang="es-CO" sz="1600" b="0" i="0">
              <a:solidFill>
                <a:schemeClr val="lt1"/>
              </a:solidFill>
              <a:effectLst/>
              <a:latin typeface="+mn-lt"/>
              <a:ea typeface="+mn-ea"/>
              <a:cs typeface="+mn-cs"/>
            </a:rPr>
          </a:br>
          <a:endParaRPr lang="es-CO" sz="1600">
            <a:effectLst/>
          </a:endParaRPr>
        </a:p>
      </xdr:txBody>
    </xdr:sp>
    <xdr:clientData/>
  </xdr:twoCellAnchor>
  <xdr:twoCellAnchor>
    <xdr:from>
      <xdr:col>11</xdr:col>
      <xdr:colOff>442189</xdr:colOff>
      <xdr:row>8</xdr:row>
      <xdr:rowOff>133350</xdr:rowOff>
    </xdr:from>
    <xdr:to>
      <xdr:col>11</xdr:col>
      <xdr:colOff>680314</xdr:colOff>
      <xdr:row>13</xdr:row>
      <xdr:rowOff>323850</xdr:rowOff>
    </xdr:to>
    <xdr:sp macro="" textlink="">
      <xdr:nvSpPr>
        <xdr:cNvPr id="24" name="Cerrar llave 23">
          <a:extLst>
            <a:ext uri="{FF2B5EF4-FFF2-40B4-BE49-F238E27FC236}">
              <a16:creationId xmlns:a16="http://schemas.microsoft.com/office/drawing/2014/main" xmlns="" id="{1D27B788-1A10-4313-BB47-49912590977F}"/>
            </a:ext>
          </a:extLst>
        </xdr:cNvPr>
        <xdr:cNvSpPr/>
      </xdr:nvSpPr>
      <xdr:spPr>
        <a:xfrm>
          <a:off x="9538564" y="1657350"/>
          <a:ext cx="238125" cy="1581150"/>
        </a:xfrm>
        <a:prstGeom prst="rightBrace">
          <a:avLst/>
        </a:prstGeom>
        <a:ln>
          <a:solidFill>
            <a:srgbClr val="7030A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s-CO"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11</xdr:col>
      <xdr:colOff>418523</xdr:colOff>
      <xdr:row>15</xdr:row>
      <xdr:rowOff>171450</xdr:rowOff>
    </xdr:from>
    <xdr:to>
      <xdr:col>11</xdr:col>
      <xdr:colOff>656648</xdr:colOff>
      <xdr:row>20</xdr:row>
      <xdr:rowOff>371475</xdr:rowOff>
    </xdr:to>
    <xdr:sp macro="" textlink="">
      <xdr:nvSpPr>
        <xdr:cNvPr id="25" name="Cerrar llave 24">
          <a:extLst>
            <a:ext uri="{FF2B5EF4-FFF2-40B4-BE49-F238E27FC236}">
              <a16:creationId xmlns:a16="http://schemas.microsoft.com/office/drawing/2014/main" xmlns="" id="{AD94BCDC-FB88-488E-823B-D172E852174D}"/>
            </a:ext>
          </a:extLst>
        </xdr:cNvPr>
        <xdr:cNvSpPr/>
      </xdr:nvSpPr>
      <xdr:spPr>
        <a:xfrm>
          <a:off x="9514898" y="3657600"/>
          <a:ext cx="238125" cy="1581150"/>
        </a:xfrm>
        <a:prstGeom prst="rightBrace">
          <a:avLst/>
        </a:prstGeom>
        <a:ln>
          <a:solidFill>
            <a:srgbClr val="7030A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s-CO"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11</xdr:col>
      <xdr:colOff>437571</xdr:colOff>
      <xdr:row>23</xdr:row>
      <xdr:rowOff>19050</xdr:rowOff>
    </xdr:from>
    <xdr:to>
      <xdr:col>11</xdr:col>
      <xdr:colOff>675696</xdr:colOff>
      <xdr:row>28</xdr:row>
      <xdr:rowOff>28575</xdr:rowOff>
    </xdr:to>
    <xdr:sp macro="" textlink="">
      <xdr:nvSpPr>
        <xdr:cNvPr id="26" name="Cerrar llave 25">
          <a:extLst>
            <a:ext uri="{FF2B5EF4-FFF2-40B4-BE49-F238E27FC236}">
              <a16:creationId xmlns:a16="http://schemas.microsoft.com/office/drawing/2014/main" xmlns="" id="{1F2DF0D7-70DF-4C61-ADB3-D3E41A936F58}"/>
            </a:ext>
          </a:extLst>
        </xdr:cNvPr>
        <xdr:cNvSpPr/>
      </xdr:nvSpPr>
      <xdr:spPr>
        <a:xfrm>
          <a:off x="9533946" y="5676900"/>
          <a:ext cx="238125" cy="1581150"/>
        </a:xfrm>
        <a:prstGeom prst="rightBrace">
          <a:avLst/>
        </a:prstGeom>
        <a:ln>
          <a:solidFill>
            <a:srgbClr val="7030A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s-CO"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11</xdr:col>
      <xdr:colOff>466725</xdr:colOff>
      <xdr:row>43</xdr:row>
      <xdr:rowOff>0</xdr:rowOff>
    </xdr:from>
    <xdr:to>
      <xdr:col>11</xdr:col>
      <xdr:colOff>704850</xdr:colOff>
      <xdr:row>47</xdr:row>
      <xdr:rowOff>9525</xdr:rowOff>
    </xdr:to>
    <xdr:sp macro="" textlink="">
      <xdr:nvSpPr>
        <xdr:cNvPr id="27" name="Cerrar llave 26">
          <a:extLst>
            <a:ext uri="{FF2B5EF4-FFF2-40B4-BE49-F238E27FC236}">
              <a16:creationId xmlns:a16="http://schemas.microsoft.com/office/drawing/2014/main" xmlns="" id="{53D754FE-F266-4C74-9433-CFE71C642D55}"/>
            </a:ext>
          </a:extLst>
        </xdr:cNvPr>
        <xdr:cNvSpPr/>
      </xdr:nvSpPr>
      <xdr:spPr>
        <a:xfrm>
          <a:off x="9563100" y="13144500"/>
          <a:ext cx="238125" cy="1504950"/>
        </a:xfrm>
        <a:prstGeom prst="rightBrace">
          <a:avLst/>
        </a:prstGeom>
        <a:ln>
          <a:solidFill>
            <a:srgbClr val="7030A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s-CO"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11</xdr:col>
      <xdr:colOff>447675</xdr:colOff>
      <xdr:row>48</xdr:row>
      <xdr:rowOff>57150</xdr:rowOff>
    </xdr:from>
    <xdr:to>
      <xdr:col>11</xdr:col>
      <xdr:colOff>685800</xdr:colOff>
      <xdr:row>53</xdr:row>
      <xdr:rowOff>47625</xdr:rowOff>
    </xdr:to>
    <xdr:sp macro="" textlink="">
      <xdr:nvSpPr>
        <xdr:cNvPr id="28" name="Cerrar llave 27">
          <a:extLst>
            <a:ext uri="{FF2B5EF4-FFF2-40B4-BE49-F238E27FC236}">
              <a16:creationId xmlns:a16="http://schemas.microsoft.com/office/drawing/2014/main" xmlns="" id="{421F2B48-B077-4D03-BAD5-28A22D8B0263}"/>
            </a:ext>
          </a:extLst>
        </xdr:cNvPr>
        <xdr:cNvSpPr/>
      </xdr:nvSpPr>
      <xdr:spPr>
        <a:xfrm>
          <a:off x="9544050" y="14887575"/>
          <a:ext cx="238125" cy="1466850"/>
        </a:xfrm>
        <a:prstGeom prst="rightBrace">
          <a:avLst/>
        </a:prstGeom>
        <a:ln>
          <a:solidFill>
            <a:srgbClr val="7030A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s-CO"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11</xdr:col>
      <xdr:colOff>476250</xdr:colOff>
      <xdr:row>54</xdr:row>
      <xdr:rowOff>161925</xdr:rowOff>
    </xdr:from>
    <xdr:to>
      <xdr:col>11</xdr:col>
      <xdr:colOff>680357</xdr:colOff>
      <xdr:row>58</xdr:row>
      <xdr:rowOff>585107</xdr:rowOff>
    </xdr:to>
    <xdr:sp macro="" textlink="">
      <xdr:nvSpPr>
        <xdr:cNvPr id="29" name="Cerrar llave 28">
          <a:extLst>
            <a:ext uri="{FF2B5EF4-FFF2-40B4-BE49-F238E27FC236}">
              <a16:creationId xmlns:a16="http://schemas.microsoft.com/office/drawing/2014/main" xmlns="" id="{A2DB9F7F-90F5-4B35-B754-58BCDD711F69}"/>
            </a:ext>
          </a:extLst>
        </xdr:cNvPr>
        <xdr:cNvSpPr/>
      </xdr:nvSpPr>
      <xdr:spPr>
        <a:xfrm>
          <a:off x="9579429" y="15415532"/>
          <a:ext cx="204107" cy="1566182"/>
        </a:xfrm>
        <a:prstGeom prst="rightBrace">
          <a:avLst/>
        </a:prstGeom>
        <a:ln>
          <a:solidFill>
            <a:srgbClr val="7030A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s-CO"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editAs="oneCell">
    <xdr:from>
      <xdr:col>11</xdr:col>
      <xdr:colOff>716901</xdr:colOff>
      <xdr:row>1</xdr:row>
      <xdr:rowOff>127361</xdr:rowOff>
    </xdr:from>
    <xdr:to>
      <xdr:col>12</xdr:col>
      <xdr:colOff>1889848</xdr:colOff>
      <xdr:row>6</xdr:row>
      <xdr:rowOff>68371</xdr:rowOff>
    </xdr:to>
    <xdr:pic>
      <xdr:nvPicPr>
        <xdr:cNvPr id="32" name="Google Shape;306;p11" descr="Texto&#10;&#10;Descripción generada automáticamente">
          <a:hlinkClick xmlns:r="http://schemas.openxmlformats.org/officeDocument/2006/relationships" r:id="rId4"/>
          <a:extLst>
            <a:ext uri="{FF2B5EF4-FFF2-40B4-BE49-F238E27FC236}">
              <a16:creationId xmlns:a16="http://schemas.microsoft.com/office/drawing/2014/main" xmlns="" id="{10BD3E2B-499F-4552-9D1E-78B32320C83B}"/>
            </a:ext>
          </a:extLst>
        </xdr:cNvPr>
        <xdr:cNvPicPr preferRelativeResize="0"/>
      </xdr:nvPicPr>
      <xdr:blipFill rotWithShape="1">
        <a:blip xmlns:r="http://schemas.openxmlformats.org/officeDocument/2006/relationships" r:embed="rId5">
          <a:alphaModFix/>
        </a:blip>
        <a:srcRect/>
        <a:stretch/>
      </xdr:blipFill>
      <xdr:spPr>
        <a:xfrm>
          <a:off x="9813276" y="317861"/>
          <a:ext cx="1896847" cy="893510"/>
        </a:xfrm>
        <a:prstGeom prst="rect">
          <a:avLst/>
        </a:prstGeom>
        <a:noFill/>
        <a:ln>
          <a:noFill/>
        </a:ln>
      </xdr:spPr>
    </xdr:pic>
    <xdr:clientData/>
  </xdr:twoCellAnchor>
  <xdr:twoCellAnchor>
    <xdr:from>
      <xdr:col>12</xdr:col>
      <xdr:colOff>2680607</xdr:colOff>
      <xdr:row>2</xdr:row>
      <xdr:rowOff>122464</xdr:rowOff>
    </xdr:from>
    <xdr:to>
      <xdr:col>13</xdr:col>
      <xdr:colOff>309563</xdr:colOff>
      <xdr:row>5</xdr:row>
      <xdr:rowOff>146277</xdr:rowOff>
    </xdr:to>
    <xdr:sp macro="" textlink="">
      <xdr:nvSpPr>
        <xdr:cNvPr id="33" name="Rectángulo: biselado 32">
          <a:hlinkClick xmlns:r="http://schemas.openxmlformats.org/officeDocument/2006/relationships" r:id="rId6"/>
          <a:extLst>
            <a:ext uri="{FF2B5EF4-FFF2-40B4-BE49-F238E27FC236}">
              <a16:creationId xmlns:a16="http://schemas.microsoft.com/office/drawing/2014/main" xmlns="" id="{96C7ED03-266B-478D-AC46-F8791582D060}"/>
            </a:ext>
          </a:extLst>
        </xdr:cNvPr>
        <xdr:cNvSpPr/>
      </xdr:nvSpPr>
      <xdr:spPr>
        <a:xfrm>
          <a:off x="12504964" y="503464"/>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MAPA</a:t>
          </a:r>
        </a:p>
      </xdr:txBody>
    </xdr:sp>
    <xdr:clientData/>
  </xdr:twoCellAnchor>
  <xdr:twoCellAnchor editAs="oneCell">
    <xdr:from>
      <xdr:col>4</xdr:col>
      <xdr:colOff>862949</xdr:colOff>
      <xdr:row>49</xdr:row>
      <xdr:rowOff>32564</xdr:rowOff>
    </xdr:from>
    <xdr:to>
      <xdr:col>8</xdr:col>
      <xdr:colOff>556846</xdr:colOff>
      <xdr:row>58</xdr:row>
      <xdr:rowOff>410307</xdr:rowOff>
    </xdr:to>
    <xdr:pic>
      <xdr:nvPicPr>
        <xdr:cNvPr id="11" name="Imagen 10">
          <a:extLst>
            <a:ext uri="{FF2B5EF4-FFF2-40B4-BE49-F238E27FC236}">
              <a16:creationId xmlns:a16="http://schemas.microsoft.com/office/drawing/2014/main" xmlns="" id="{022A6EA4-571F-4BAD-BB13-7AA6D32D3F21}"/>
            </a:ext>
          </a:extLst>
        </xdr:cNvPr>
        <xdr:cNvPicPr>
          <a:picLocks noChangeAspect="1"/>
        </xdr:cNvPicPr>
      </xdr:nvPicPr>
      <xdr:blipFill>
        <a:blip xmlns:r="http://schemas.openxmlformats.org/officeDocument/2006/relationships" r:embed="rId7"/>
        <a:stretch>
          <a:fillRect/>
        </a:stretch>
      </xdr:blipFill>
      <xdr:spPr>
        <a:xfrm>
          <a:off x="4379872" y="13562949"/>
          <a:ext cx="3210820" cy="3210820"/>
        </a:xfrm>
        <a:prstGeom prst="rect">
          <a:avLst/>
        </a:prstGeom>
      </xdr:spPr>
    </xdr:pic>
    <xdr:clientData/>
  </xdr:twoCellAnchor>
  <xdr:twoCellAnchor editAs="oneCell">
    <xdr:from>
      <xdr:col>1</xdr:col>
      <xdr:colOff>455897</xdr:colOff>
      <xdr:row>16</xdr:row>
      <xdr:rowOff>195384</xdr:rowOff>
    </xdr:from>
    <xdr:to>
      <xdr:col>5</xdr:col>
      <xdr:colOff>94436</xdr:colOff>
      <xdr:row>26</xdr:row>
      <xdr:rowOff>159564</xdr:rowOff>
    </xdr:to>
    <xdr:pic>
      <xdr:nvPicPr>
        <xdr:cNvPr id="12" name="Imagen 11">
          <a:extLst>
            <a:ext uri="{FF2B5EF4-FFF2-40B4-BE49-F238E27FC236}">
              <a16:creationId xmlns:a16="http://schemas.microsoft.com/office/drawing/2014/main" xmlns="" id="{FC2F918F-02FA-9E46-A133-313DF19CD79A}"/>
            </a:ext>
          </a:extLst>
        </xdr:cNvPr>
        <xdr:cNvPicPr>
          <a:picLocks noChangeAspect="1"/>
        </xdr:cNvPicPr>
      </xdr:nvPicPr>
      <xdr:blipFill>
        <a:blip xmlns:r="http://schemas.openxmlformats.org/officeDocument/2006/relationships" r:embed="rId8"/>
        <a:stretch>
          <a:fillRect/>
        </a:stretch>
      </xdr:blipFill>
      <xdr:spPr>
        <a:xfrm>
          <a:off x="1335128" y="4607820"/>
          <a:ext cx="3155462" cy="31554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702532</xdr:colOff>
      <xdr:row>0</xdr:row>
      <xdr:rowOff>42333</xdr:rowOff>
    </xdr:from>
    <xdr:to>
      <xdr:col>6</xdr:col>
      <xdr:colOff>2104068</xdr:colOff>
      <xdr:row>13</xdr:row>
      <xdr:rowOff>197556</xdr:rowOff>
    </xdr:to>
    <xdr:sp macro="" textlink="">
      <xdr:nvSpPr>
        <xdr:cNvPr id="2" name="Bocadillo nube: nube 1">
          <a:extLst>
            <a:ext uri="{FF2B5EF4-FFF2-40B4-BE49-F238E27FC236}">
              <a16:creationId xmlns:a16="http://schemas.microsoft.com/office/drawing/2014/main" xmlns="" id="{F8525F3D-D634-48B3-A6CF-FD789BCC191D}"/>
            </a:ext>
          </a:extLst>
        </xdr:cNvPr>
        <xdr:cNvSpPr/>
      </xdr:nvSpPr>
      <xdr:spPr>
        <a:xfrm>
          <a:off x="928310" y="42333"/>
          <a:ext cx="7666869" cy="3231445"/>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0" i="0" u="none" strike="noStrike">
              <a:solidFill>
                <a:schemeClr val="lt1"/>
              </a:solidFill>
              <a:effectLst/>
              <a:latin typeface="+mn-lt"/>
              <a:ea typeface="+mn-ea"/>
              <a:cs typeface="+mn-cs"/>
            </a:rPr>
            <a:t>¡</a:t>
          </a:r>
          <a:r>
            <a:rPr lang="es-CO" sz="1800" b="0" i="0" u="none" strike="noStrike">
              <a:solidFill>
                <a:schemeClr val="lt1"/>
              </a:solidFill>
              <a:effectLst/>
              <a:latin typeface="+mn-lt"/>
              <a:ea typeface="+mn-ea"/>
              <a:cs typeface="+mn-cs"/>
            </a:rPr>
            <a:t>Hola! Soy Próspera, emprendedora como tú. Quiero invitarte a acompañarme en este emocionante viaje en el que avanzaremos juntos en todos los aspectos del emprendimiento. Aprenderemos a transformar nuestras ideas en realidad y a comprender mejor nuestros costos. ¡Vamos a crecer y triunfar juntos!</a:t>
          </a:r>
          <a:endParaRPr lang="es-CO" sz="1800" b="1"/>
        </a:p>
      </xdr:txBody>
    </xdr:sp>
    <xdr:clientData/>
  </xdr:twoCellAnchor>
  <xdr:twoCellAnchor editAs="oneCell">
    <xdr:from>
      <xdr:col>8</xdr:col>
      <xdr:colOff>190501</xdr:colOff>
      <xdr:row>0</xdr:row>
      <xdr:rowOff>0</xdr:rowOff>
    </xdr:from>
    <xdr:to>
      <xdr:col>9</xdr:col>
      <xdr:colOff>166008</xdr:colOff>
      <xdr:row>6</xdr:row>
      <xdr:rowOff>106136</xdr:rowOff>
    </xdr:to>
    <xdr:pic>
      <xdr:nvPicPr>
        <xdr:cNvPr id="4" name="Google Shape;306;p11" descr="Texto&#10;&#10;Descripción generada automáticamente">
          <a:extLst>
            <a:ext uri="{FF2B5EF4-FFF2-40B4-BE49-F238E27FC236}">
              <a16:creationId xmlns:a16="http://schemas.microsoft.com/office/drawing/2014/main" xmlns="" id="{F446017E-879A-4DE3-B264-0ECB5289A5F3}"/>
            </a:ext>
          </a:extLst>
        </xdr:cNvPr>
        <xdr:cNvPicPr preferRelativeResize="0"/>
      </xdr:nvPicPr>
      <xdr:blipFill rotWithShape="1">
        <a:blip xmlns:r="http://schemas.openxmlformats.org/officeDocument/2006/relationships" r:embed="rId1">
          <a:alphaModFix/>
        </a:blip>
        <a:srcRect/>
        <a:stretch/>
      </xdr:blipFill>
      <xdr:spPr>
        <a:xfrm>
          <a:off x="11801476" y="0"/>
          <a:ext cx="3318782" cy="1249136"/>
        </a:xfrm>
        <a:prstGeom prst="rect">
          <a:avLst/>
        </a:prstGeom>
        <a:noFill/>
        <a:ln>
          <a:noFill/>
        </a:ln>
      </xdr:spPr>
    </xdr:pic>
    <xdr:clientData/>
  </xdr:twoCellAnchor>
  <xdr:twoCellAnchor>
    <xdr:from>
      <xdr:col>8</xdr:col>
      <xdr:colOff>312963</xdr:colOff>
      <xdr:row>15</xdr:row>
      <xdr:rowOff>27214</xdr:rowOff>
    </xdr:from>
    <xdr:to>
      <xdr:col>8</xdr:col>
      <xdr:colOff>3088821</xdr:colOff>
      <xdr:row>18</xdr:row>
      <xdr:rowOff>163285</xdr:rowOff>
    </xdr:to>
    <xdr:sp macro="" textlink="">
      <xdr:nvSpPr>
        <xdr:cNvPr id="5" name="Rectángulo: biselado 4">
          <a:hlinkClick xmlns:r="http://schemas.openxmlformats.org/officeDocument/2006/relationships" r:id="rId2"/>
          <a:extLst>
            <a:ext uri="{FF2B5EF4-FFF2-40B4-BE49-F238E27FC236}">
              <a16:creationId xmlns:a16="http://schemas.microsoft.com/office/drawing/2014/main" xmlns="" id="{216C208E-55C5-4B46-9FD7-4555A2C060D2}"/>
            </a:ext>
          </a:extLst>
        </xdr:cNvPr>
        <xdr:cNvSpPr/>
      </xdr:nvSpPr>
      <xdr:spPr>
        <a:xfrm>
          <a:off x="11923938" y="3551464"/>
          <a:ext cx="2775858" cy="707571"/>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t>PLAN DE INVERSION</a:t>
          </a:r>
        </a:p>
      </xdr:txBody>
    </xdr:sp>
    <xdr:clientData/>
  </xdr:twoCellAnchor>
  <xdr:twoCellAnchor>
    <xdr:from>
      <xdr:col>6</xdr:col>
      <xdr:colOff>1363436</xdr:colOff>
      <xdr:row>15</xdr:row>
      <xdr:rowOff>2720</xdr:rowOff>
    </xdr:from>
    <xdr:to>
      <xdr:col>7</xdr:col>
      <xdr:colOff>1826079</xdr:colOff>
      <xdr:row>18</xdr:row>
      <xdr:rowOff>138791</xdr:rowOff>
    </xdr:to>
    <xdr:sp macro="" textlink="">
      <xdr:nvSpPr>
        <xdr:cNvPr id="6" name="Rectángulo: biselado 5">
          <a:hlinkClick xmlns:r="http://schemas.openxmlformats.org/officeDocument/2006/relationships" r:id="rId3"/>
          <a:extLst>
            <a:ext uri="{FF2B5EF4-FFF2-40B4-BE49-F238E27FC236}">
              <a16:creationId xmlns:a16="http://schemas.microsoft.com/office/drawing/2014/main" xmlns="" id="{2FAB372D-D37D-465E-9120-F141E5FE2ABF}"/>
            </a:ext>
          </a:extLst>
        </xdr:cNvPr>
        <xdr:cNvSpPr/>
      </xdr:nvSpPr>
      <xdr:spPr>
        <a:xfrm>
          <a:off x="7107011" y="3526970"/>
          <a:ext cx="2777218" cy="707571"/>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t>MIS COSTOS</a:t>
          </a:r>
        </a:p>
      </xdr:txBody>
    </xdr:sp>
    <xdr:clientData/>
  </xdr:twoCellAnchor>
  <xdr:twoCellAnchor>
    <xdr:from>
      <xdr:col>6</xdr:col>
      <xdr:colOff>601436</xdr:colOff>
      <xdr:row>21</xdr:row>
      <xdr:rowOff>29936</xdr:rowOff>
    </xdr:from>
    <xdr:to>
      <xdr:col>7</xdr:col>
      <xdr:colOff>1064079</xdr:colOff>
      <xdr:row>26</xdr:row>
      <xdr:rowOff>149679</xdr:rowOff>
    </xdr:to>
    <xdr:sp macro="" textlink="">
      <xdr:nvSpPr>
        <xdr:cNvPr id="7" name="Rectángulo: biselado 6">
          <a:hlinkClick xmlns:r="http://schemas.openxmlformats.org/officeDocument/2006/relationships" r:id="rId4"/>
          <a:extLst>
            <a:ext uri="{FF2B5EF4-FFF2-40B4-BE49-F238E27FC236}">
              <a16:creationId xmlns:a16="http://schemas.microsoft.com/office/drawing/2014/main" xmlns="" id="{E82AAD14-3EFF-4FF2-89FA-3E0F3FE8B2A5}"/>
            </a:ext>
          </a:extLst>
        </xdr:cNvPr>
        <xdr:cNvSpPr/>
      </xdr:nvSpPr>
      <xdr:spPr>
        <a:xfrm>
          <a:off x="6357257" y="4697186"/>
          <a:ext cx="2775858" cy="107224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t>COSTOS</a:t>
          </a:r>
          <a:r>
            <a:rPr lang="es-CO" sz="1800" b="1" baseline="0"/>
            <a:t> VARIABLES PROD/SERV</a:t>
          </a:r>
          <a:endParaRPr lang="es-CO" sz="1800" b="1"/>
        </a:p>
      </xdr:txBody>
    </xdr:sp>
    <xdr:clientData/>
  </xdr:twoCellAnchor>
  <xdr:twoCellAnchor>
    <xdr:from>
      <xdr:col>7</xdr:col>
      <xdr:colOff>1464126</xdr:colOff>
      <xdr:row>21</xdr:row>
      <xdr:rowOff>8163</xdr:rowOff>
    </xdr:from>
    <xdr:to>
      <xdr:col>8</xdr:col>
      <xdr:colOff>688520</xdr:colOff>
      <xdr:row>26</xdr:row>
      <xdr:rowOff>122464</xdr:rowOff>
    </xdr:to>
    <xdr:sp macro="" textlink="">
      <xdr:nvSpPr>
        <xdr:cNvPr id="8" name="Rectángulo: biselado 7">
          <a:hlinkClick xmlns:r="http://schemas.openxmlformats.org/officeDocument/2006/relationships" r:id="rId5"/>
          <a:extLst>
            <a:ext uri="{FF2B5EF4-FFF2-40B4-BE49-F238E27FC236}">
              <a16:creationId xmlns:a16="http://schemas.microsoft.com/office/drawing/2014/main" xmlns="" id="{BB57D026-4548-4891-8EB7-D1E449164837}"/>
            </a:ext>
          </a:extLst>
        </xdr:cNvPr>
        <xdr:cNvSpPr/>
      </xdr:nvSpPr>
      <xdr:spPr>
        <a:xfrm>
          <a:off x="9533162" y="4675413"/>
          <a:ext cx="2775858" cy="1066801"/>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t>COSTOS  VARIABLES COMERCIO</a:t>
          </a:r>
        </a:p>
      </xdr:txBody>
    </xdr:sp>
    <xdr:clientData/>
  </xdr:twoCellAnchor>
  <xdr:twoCellAnchor>
    <xdr:from>
      <xdr:col>8</xdr:col>
      <xdr:colOff>1072241</xdr:colOff>
      <xdr:row>20</xdr:row>
      <xdr:rowOff>174171</xdr:rowOff>
    </xdr:from>
    <xdr:to>
      <xdr:col>9</xdr:col>
      <xdr:colOff>500742</xdr:colOff>
      <xdr:row>26</xdr:row>
      <xdr:rowOff>108857</xdr:rowOff>
    </xdr:to>
    <xdr:sp macro="" textlink="">
      <xdr:nvSpPr>
        <xdr:cNvPr id="9" name="Rectángulo: biselado 8">
          <a:hlinkClick xmlns:r="http://schemas.openxmlformats.org/officeDocument/2006/relationships" r:id="rId6"/>
          <a:extLst>
            <a:ext uri="{FF2B5EF4-FFF2-40B4-BE49-F238E27FC236}">
              <a16:creationId xmlns:a16="http://schemas.microsoft.com/office/drawing/2014/main" xmlns="" id="{D74722E2-3179-452C-8A17-1FEC73C25E09}"/>
            </a:ext>
          </a:extLst>
        </xdr:cNvPr>
        <xdr:cNvSpPr/>
      </xdr:nvSpPr>
      <xdr:spPr>
        <a:xfrm>
          <a:off x="12692741" y="4650921"/>
          <a:ext cx="2775858" cy="1077686"/>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t>ANALISIS DE LOS COSTOS</a:t>
          </a:r>
        </a:p>
      </xdr:txBody>
    </xdr:sp>
    <xdr:clientData/>
  </xdr:twoCellAnchor>
  <xdr:twoCellAnchor editAs="oneCell">
    <xdr:from>
      <xdr:col>6</xdr:col>
      <xdr:colOff>340178</xdr:colOff>
      <xdr:row>15</xdr:row>
      <xdr:rowOff>54429</xdr:rowOff>
    </xdr:from>
    <xdr:to>
      <xdr:col>6</xdr:col>
      <xdr:colOff>930728</xdr:colOff>
      <xdr:row>18</xdr:row>
      <xdr:rowOff>25853</xdr:rowOff>
    </xdr:to>
    <xdr:pic>
      <xdr:nvPicPr>
        <xdr:cNvPr id="10" name="Gráfico 8">
          <a:extLst>
            <a:ext uri="{FF2B5EF4-FFF2-40B4-BE49-F238E27FC236}">
              <a16:creationId xmlns:a16="http://schemas.microsoft.com/office/drawing/2014/main" xmlns="" id="{742A48B2-EB7D-46E5-AB6B-10BF04400B0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xmlns="" r:embed="rId8"/>
            </a:ext>
          </a:extLst>
        </a:blip>
        <a:stretch>
          <a:fillRect/>
        </a:stretch>
      </xdr:blipFill>
      <xdr:spPr>
        <a:xfrm>
          <a:off x="6083753" y="3578679"/>
          <a:ext cx="590550" cy="542924"/>
        </a:xfrm>
        <a:prstGeom prst="rect">
          <a:avLst/>
        </a:prstGeom>
      </xdr:spPr>
    </xdr:pic>
    <xdr:clientData/>
  </xdr:twoCellAnchor>
  <xdr:oneCellAnchor>
    <xdr:from>
      <xdr:col>6</xdr:col>
      <xdr:colOff>421822</xdr:colOff>
      <xdr:row>15</xdr:row>
      <xdr:rowOff>27214</xdr:rowOff>
    </xdr:from>
    <xdr:ext cx="392672" cy="593304"/>
    <xdr:sp macro="" textlink="">
      <xdr:nvSpPr>
        <xdr:cNvPr id="11" name="CuadroTexto 10">
          <a:extLst>
            <a:ext uri="{FF2B5EF4-FFF2-40B4-BE49-F238E27FC236}">
              <a16:creationId xmlns:a16="http://schemas.microsoft.com/office/drawing/2014/main" xmlns="" id="{4AB608DA-BF34-48D3-9030-BF61FF411747}"/>
            </a:ext>
          </a:extLst>
        </xdr:cNvPr>
        <xdr:cNvSpPr txBox="1"/>
      </xdr:nvSpPr>
      <xdr:spPr>
        <a:xfrm>
          <a:off x="6165397" y="3551464"/>
          <a:ext cx="392672"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3200" b="1">
              <a:solidFill>
                <a:srgbClr val="002060"/>
              </a:solidFill>
            </a:rPr>
            <a:t>1</a:t>
          </a:r>
        </a:p>
      </xdr:txBody>
    </xdr:sp>
    <xdr:clientData/>
  </xdr:oneCellAnchor>
  <xdr:twoCellAnchor editAs="oneCell">
    <xdr:from>
      <xdr:col>7</xdr:col>
      <xdr:colOff>2778577</xdr:colOff>
      <xdr:row>15</xdr:row>
      <xdr:rowOff>97972</xdr:rowOff>
    </xdr:from>
    <xdr:to>
      <xdr:col>7</xdr:col>
      <xdr:colOff>3369127</xdr:colOff>
      <xdr:row>18</xdr:row>
      <xdr:rowOff>69396</xdr:rowOff>
    </xdr:to>
    <xdr:pic>
      <xdr:nvPicPr>
        <xdr:cNvPr id="12" name="Gráfico 8">
          <a:extLst>
            <a:ext uri="{FF2B5EF4-FFF2-40B4-BE49-F238E27FC236}">
              <a16:creationId xmlns:a16="http://schemas.microsoft.com/office/drawing/2014/main" xmlns="" id="{107F4A72-AE2F-4262-8FE0-4F972BDB66C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xmlns="" r:embed="rId8"/>
            </a:ext>
          </a:extLst>
        </a:blip>
        <a:stretch>
          <a:fillRect/>
        </a:stretch>
      </xdr:blipFill>
      <xdr:spPr>
        <a:xfrm>
          <a:off x="10836727" y="3622222"/>
          <a:ext cx="590550" cy="542924"/>
        </a:xfrm>
        <a:prstGeom prst="rect">
          <a:avLst/>
        </a:prstGeom>
      </xdr:spPr>
    </xdr:pic>
    <xdr:clientData/>
  </xdr:twoCellAnchor>
  <xdr:oneCellAnchor>
    <xdr:from>
      <xdr:col>7</xdr:col>
      <xdr:colOff>2887436</xdr:colOff>
      <xdr:row>15</xdr:row>
      <xdr:rowOff>70757</xdr:rowOff>
    </xdr:from>
    <xdr:ext cx="392672" cy="593304"/>
    <xdr:sp macro="" textlink="">
      <xdr:nvSpPr>
        <xdr:cNvPr id="13" name="CuadroTexto 12">
          <a:extLst>
            <a:ext uri="{FF2B5EF4-FFF2-40B4-BE49-F238E27FC236}">
              <a16:creationId xmlns:a16="http://schemas.microsoft.com/office/drawing/2014/main" xmlns="" id="{F1B15A8F-06EA-4983-9DF6-880C8594082C}"/>
            </a:ext>
          </a:extLst>
        </xdr:cNvPr>
        <xdr:cNvSpPr txBox="1"/>
      </xdr:nvSpPr>
      <xdr:spPr>
        <a:xfrm>
          <a:off x="10945586" y="3595007"/>
          <a:ext cx="392672"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3200" b="1">
              <a:solidFill>
                <a:srgbClr val="002060"/>
              </a:solidFill>
            </a:rPr>
            <a:t>2</a:t>
          </a:r>
        </a:p>
      </xdr:txBody>
    </xdr:sp>
    <xdr:clientData/>
  </xdr:oneCellAnchor>
  <xdr:twoCellAnchor>
    <xdr:from>
      <xdr:col>9</xdr:col>
      <xdr:colOff>816429</xdr:colOff>
      <xdr:row>1</xdr:row>
      <xdr:rowOff>108857</xdr:rowOff>
    </xdr:from>
    <xdr:to>
      <xdr:col>9</xdr:col>
      <xdr:colOff>2653393</xdr:colOff>
      <xdr:row>11</xdr:row>
      <xdr:rowOff>13607</xdr:rowOff>
    </xdr:to>
    <xdr:sp macro="" textlink="">
      <xdr:nvSpPr>
        <xdr:cNvPr id="14" name="CuadroTexto 13">
          <a:extLst>
            <a:ext uri="{FF2B5EF4-FFF2-40B4-BE49-F238E27FC236}">
              <a16:creationId xmlns:a16="http://schemas.microsoft.com/office/drawing/2014/main" xmlns="" id="{A01814B0-3CC8-4784-AE83-70A2F75B3418}"/>
            </a:ext>
          </a:extLst>
        </xdr:cNvPr>
        <xdr:cNvSpPr txBox="1"/>
      </xdr:nvSpPr>
      <xdr:spPr>
        <a:xfrm>
          <a:off x="15770679" y="299357"/>
          <a:ext cx="1836964"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600" b="1"/>
            <a:t>LOGO DE LA EMPRESA</a:t>
          </a:r>
        </a:p>
      </xdr:txBody>
    </xdr:sp>
    <xdr:clientData/>
  </xdr:twoCellAnchor>
  <xdr:twoCellAnchor>
    <xdr:from>
      <xdr:col>9</xdr:col>
      <xdr:colOff>925286</xdr:colOff>
      <xdr:row>12</xdr:row>
      <xdr:rowOff>68037</xdr:rowOff>
    </xdr:from>
    <xdr:to>
      <xdr:col>9</xdr:col>
      <xdr:colOff>2568349</xdr:colOff>
      <xdr:row>13</xdr:row>
      <xdr:rowOff>295958</xdr:rowOff>
    </xdr:to>
    <xdr:sp macro="" textlink="">
      <xdr:nvSpPr>
        <xdr:cNvPr id="16" name="Rectángulo: biselado 15">
          <a:hlinkClick xmlns:r="http://schemas.openxmlformats.org/officeDocument/2006/relationships" r:id="rId9"/>
          <a:extLst>
            <a:ext uri="{FF2B5EF4-FFF2-40B4-BE49-F238E27FC236}">
              <a16:creationId xmlns:a16="http://schemas.microsoft.com/office/drawing/2014/main" xmlns="" id="{29397B8B-7ED0-4CEC-A2B5-1A2E3A40C684}"/>
            </a:ext>
          </a:extLst>
        </xdr:cNvPr>
        <xdr:cNvSpPr/>
      </xdr:nvSpPr>
      <xdr:spPr>
        <a:xfrm>
          <a:off x="15893143" y="2694216"/>
          <a:ext cx="1643063" cy="595313"/>
        </a:xfrm>
        <a:prstGeom prst="bevel">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twoCellAnchor editAs="oneCell">
    <xdr:from>
      <xdr:col>2</xdr:col>
      <xdr:colOff>671284</xdr:colOff>
      <xdr:row>15</xdr:row>
      <xdr:rowOff>102808</xdr:rowOff>
    </xdr:from>
    <xdr:to>
      <xdr:col>4</xdr:col>
      <xdr:colOff>217712</xdr:colOff>
      <xdr:row>32</xdr:row>
      <xdr:rowOff>50395</xdr:rowOff>
    </xdr:to>
    <xdr:pic>
      <xdr:nvPicPr>
        <xdr:cNvPr id="15" name="Imagen 14">
          <a:extLst>
            <a:ext uri="{FF2B5EF4-FFF2-40B4-BE49-F238E27FC236}">
              <a16:creationId xmlns:a16="http://schemas.microsoft.com/office/drawing/2014/main" xmlns="" id="{C190D5A7-C68A-B09F-3900-AEEE8E290D04}"/>
            </a:ext>
          </a:extLst>
        </xdr:cNvPr>
        <xdr:cNvPicPr>
          <a:picLocks noChangeAspect="1"/>
        </xdr:cNvPicPr>
      </xdr:nvPicPr>
      <xdr:blipFill>
        <a:blip xmlns:r="http://schemas.openxmlformats.org/officeDocument/2006/relationships" r:embed="rId10"/>
        <a:stretch>
          <a:fillRect/>
        </a:stretch>
      </xdr:blipFill>
      <xdr:spPr>
        <a:xfrm>
          <a:off x="1701395" y="3701141"/>
          <a:ext cx="3342317" cy="33060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508000</xdr:colOff>
      <xdr:row>2</xdr:row>
      <xdr:rowOff>41275</xdr:rowOff>
    </xdr:from>
    <xdr:ext cx="10972684" cy="781111"/>
    <xdr:sp macro="" textlink="">
      <xdr:nvSpPr>
        <xdr:cNvPr id="2" name="CuadroTexto 1">
          <a:extLst>
            <a:ext uri="{FF2B5EF4-FFF2-40B4-BE49-F238E27FC236}">
              <a16:creationId xmlns:a16="http://schemas.microsoft.com/office/drawing/2014/main" xmlns="" id="{D9DD43CC-3A3F-48DA-8BA4-FB217425992B}"/>
            </a:ext>
          </a:extLst>
        </xdr:cNvPr>
        <xdr:cNvSpPr txBox="1"/>
      </xdr:nvSpPr>
      <xdr:spPr>
        <a:xfrm>
          <a:off x="508000" y="422275"/>
          <a:ext cx="10972684"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4400" b="1" u="sng">
              <a:solidFill>
                <a:schemeClr val="accent1">
                  <a:lumMod val="50000"/>
                </a:schemeClr>
              </a:solidFill>
            </a:rPr>
            <a:t>FUENTES DE INGRESOS, COSTOS Y METRICAS:</a:t>
          </a:r>
          <a:endParaRPr lang="es-CO" sz="4400" u="sng">
            <a:solidFill>
              <a:schemeClr val="accent1">
                <a:lumMod val="50000"/>
              </a:schemeClr>
            </a:solidFill>
          </a:endParaRPr>
        </a:p>
      </xdr:txBody>
    </xdr:sp>
    <xdr:clientData/>
  </xdr:oneCellAnchor>
  <xdr:twoCellAnchor editAs="oneCell">
    <xdr:from>
      <xdr:col>5</xdr:col>
      <xdr:colOff>1338036</xdr:colOff>
      <xdr:row>18</xdr:row>
      <xdr:rowOff>140153</xdr:rowOff>
    </xdr:from>
    <xdr:to>
      <xdr:col>9</xdr:col>
      <xdr:colOff>626834</xdr:colOff>
      <xdr:row>27</xdr:row>
      <xdr:rowOff>223156</xdr:rowOff>
    </xdr:to>
    <xdr:pic>
      <xdr:nvPicPr>
        <xdr:cNvPr id="3" name="Imagen 2" descr="Todas mis (12) Fuentes de Ingreso en 2022 - Ganar Dinero">
          <a:extLst>
            <a:ext uri="{FF2B5EF4-FFF2-40B4-BE49-F238E27FC236}">
              <a16:creationId xmlns:a16="http://schemas.microsoft.com/office/drawing/2014/main" xmlns="" id="{518808D6-AAB0-4B61-9B06-3BE00CD8E1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90893" y="4276724"/>
          <a:ext cx="3534227" cy="2205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27215</xdr:colOff>
      <xdr:row>4</xdr:row>
      <xdr:rowOff>95250</xdr:rowOff>
    </xdr:from>
    <xdr:to>
      <xdr:col>3</xdr:col>
      <xdr:colOff>743857</xdr:colOff>
      <xdr:row>14</xdr:row>
      <xdr:rowOff>90714</xdr:rowOff>
    </xdr:to>
    <xdr:sp macro="" textlink="">
      <xdr:nvSpPr>
        <xdr:cNvPr id="5" name="Bocadillo nube: nube 4"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0A0CCFAF-20DE-4260-8FCE-F8711E221691}"/>
            </a:ext>
          </a:extLst>
        </xdr:cNvPr>
        <xdr:cNvSpPr/>
      </xdr:nvSpPr>
      <xdr:spPr>
        <a:xfrm>
          <a:off x="898072" y="1220107"/>
          <a:ext cx="4907642" cy="2063750"/>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¡Vamos</a:t>
          </a:r>
          <a:r>
            <a:rPr lang="es-CO" sz="1600" b="1" i="0" baseline="0">
              <a:solidFill>
                <a:schemeClr val="lt1"/>
              </a:solidFill>
              <a:effectLst/>
              <a:latin typeface="+mn-lt"/>
              <a:ea typeface="+mn-ea"/>
              <a:cs typeface="+mn-cs"/>
            </a:rPr>
            <a:t> muy bien!</a:t>
          </a:r>
          <a:r>
            <a:rPr lang="es-CO" sz="1600" b="1" i="0">
              <a:solidFill>
                <a:schemeClr val="lt1"/>
              </a:solidFill>
              <a:effectLst/>
              <a:latin typeface="+mn-lt"/>
              <a:ea typeface="+mn-ea"/>
              <a:cs typeface="+mn-cs"/>
            </a:rPr>
            <a:t>. Ahora es importante tener claridad sobre nuestras fuentes de ingreso, costos y cómo mediremos nuestro progreso.</a:t>
          </a:r>
          <a:endParaRPr lang="es-CO" sz="1600" b="1">
            <a:solidFill>
              <a:schemeClr val="lt1"/>
            </a:solidFill>
            <a:effectLst/>
            <a:latin typeface="+mn-lt"/>
            <a:ea typeface="+mn-ea"/>
            <a:cs typeface="+mn-cs"/>
          </a:endParaRPr>
        </a:p>
      </xdr:txBody>
    </xdr:sp>
    <xdr:clientData/>
  </xdr:twoCellAnchor>
  <xdr:twoCellAnchor>
    <xdr:from>
      <xdr:col>4</xdr:col>
      <xdr:colOff>1104900</xdr:colOff>
      <xdr:row>4</xdr:row>
      <xdr:rowOff>107155</xdr:rowOff>
    </xdr:from>
    <xdr:to>
      <xdr:col>9</xdr:col>
      <xdr:colOff>530678</xdr:colOff>
      <xdr:row>16</xdr:row>
      <xdr:rowOff>54429</xdr:rowOff>
    </xdr:to>
    <xdr:sp macro="" textlink="">
      <xdr:nvSpPr>
        <xdr:cNvPr id="7" name="Bocadillo nube: nube 6"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A7C7C634-11AF-4595-9189-49E6A48A9E60}"/>
            </a:ext>
          </a:extLst>
        </xdr:cNvPr>
        <xdr:cNvSpPr/>
      </xdr:nvSpPr>
      <xdr:spPr>
        <a:xfrm>
          <a:off x="7037614" y="1232012"/>
          <a:ext cx="6991350" cy="2487274"/>
        </a:xfrm>
        <a:prstGeom prst="cloudCallout">
          <a:avLst>
            <a:gd name="adj1" fmla="val -23232"/>
            <a:gd name="adj2" fmla="val 73638"/>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Perfecto, ahora vamos a identificar de dónde vendrán las fuentes de financiamiento para tu negocio. Tengo una lista de 6 opciones. Elige y selecciona 3 de ellas para establecer tu estrategia de financiamiento.</a:t>
          </a:r>
        </a:p>
      </xdr:txBody>
    </xdr:sp>
    <xdr:clientData/>
  </xdr:twoCellAnchor>
  <xdr:twoCellAnchor>
    <xdr:from>
      <xdr:col>5</xdr:col>
      <xdr:colOff>442232</xdr:colOff>
      <xdr:row>30</xdr:row>
      <xdr:rowOff>0</xdr:rowOff>
    </xdr:from>
    <xdr:to>
      <xdr:col>10</xdr:col>
      <xdr:colOff>625927</xdr:colOff>
      <xdr:row>42</xdr:row>
      <xdr:rowOff>199570</xdr:rowOff>
    </xdr:to>
    <xdr:sp macro="" textlink="">
      <xdr:nvSpPr>
        <xdr:cNvPr id="8" name="Bocadillo nube: nube 7"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A0303965-062A-4B7E-8987-8DEDA32D3975}"/>
            </a:ext>
          </a:extLst>
        </xdr:cNvPr>
        <xdr:cNvSpPr/>
      </xdr:nvSpPr>
      <xdr:spPr>
        <a:xfrm>
          <a:off x="9695089" y="6894286"/>
          <a:ext cx="5299981" cy="2594427"/>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
          </a:r>
          <a:br>
            <a:rPr lang="es-CO" sz="1600"/>
          </a:br>
          <a:r>
            <a:rPr lang="es-CO" sz="1600" b="1" i="0">
              <a:solidFill>
                <a:schemeClr val="lt1"/>
              </a:solidFill>
              <a:effectLst/>
              <a:latin typeface="+mn-lt"/>
              <a:ea typeface="+mn-ea"/>
              <a:cs typeface="+mn-cs"/>
            </a:rPr>
            <a:t>¡Claro! Identificar los costos relevantes y la inversión necesaria es crucial para planificar el lanzamiento de tu negocio. </a:t>
          </a:r>
          <a:endParaRPr lang="es-CO" sz="1600" b="1">
            <a:solidFill>
              <a:schemeClr val="lt1"/>
            </a:solidFill>
            <a:effectLst/>
            <a:latin typeface="+mn-lt"/>
            <a:ea typeface="+mn-ea"/>
            <a:cs typeface="+mn-cs"/>
          </a:endParaRPr>
        </a:p>
      </xdr:txBody>
    </xdr:sp>
    <xdr:clientData/>
  </xdr:twoCellAnchor>
  <xdr:twoCellAnchor>
    <xdr:from>
      <xdr:col>1</xdr:col>
      <xdr:colOff>447674</xdr:colOff>
      <xdr:row>24</xdr:row>
      <xdr:rowOff>108857</xdr:rowOff>
    </xdr:from>
    <xdr:to>
      <xdr:col>4</xdr:col>
      <xdr:colOff>503463</xdr:colOff>
      <xdr:row>35</xdr:row>
      <xdr:rowOff>163285</xdr:rowOff>
    </xdr:to>
    <xdr:sp macro="" textlink="">
      <xdr:nvSpPr>
        <xdr:cNvPr id="11" name="Bocadillo nube: nube 10"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0C29326E-AFC6-43BF-92E7-BC6996C2535E}"/>
            </a:ext>
          </a:extLst>
        </xdr:cNvPr>
        <xdr:cNvSpPr/>
      </xdr:nvSpPr>
      <xdr:spPr>
        <a:xfrm>
          <a:off x="1318531" y="5660571"/>
          <a:ext cx="5117646" cy="2394857"/>
        </a:xfrm>
        <a:prstGeom prst="cloudCallout">
          <a:avLst>
            <a:gd name="adj1" fmla="val -41854"/>
            <a:gd name="adj2" fmla="val 67873"/>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¡Exactamente! Identificar nuestras fuentes de ingresos es un gran paso. Esto nos ayudará a planificar cómo implementar nuestrao</a:t>
          </a:r>
          <a:r>
            <a:rPr lang="es-CO" sz="1600" b="1" i="0" baseline="0">
              <a:solidFill>
                <a:schemeClr val="lt1"/>
              </a:solidFill>
              <a:effectLst/>
              <a:latin typeface="+mn-lt"/>
              <a:ea typeface="+mn-ea"/>
              <a:cs typeface="+mn-cs"/>
            </a:rPr>
            <a:t> </a:t>
          </a:r>
          <a:r>
            <a:rPr lang="es-CO" sz="1600" b="1" i="0">
              <a:solidFill>
                <a:schemeClr val="lt1"/>
              </a:solidFill>
              <a:effectLst/>
              <a:latin typeface="+mn-lt"/>
              <a:ea typeface="+mn-ea"/>
              <a:cs typeface="+mn-cs"/>
            </a:rPr>
            <a:t>negocio de manera efectiva.</a:t>
          </a:r>
          <a:endParaRPr lang="es-CO" sz="1600" b="1">
            <a:solidFill>
              <a:schemeClr val="lt1"/>
            </a:solidFill>
            <a:effectLst/>
            <a:latin typeface="+mn-lt"/>
            <a:ea typeface="+mn-ea"/>
            <a:cs typeface="+mn-cs"/>
          </a:endParaRPr>
        </a:p>
      </xdr:txBody>
    </xdr:sp>
    <xdr:clientData/>
  </xdr:twoCellAnchor>
  <xdr:oneCellAnchor>
    <xdr:from>
      <xdr:col>2</xdr:col>
      <xdr:colOff>1693334</xdr:colOff>
      <xdr:row>55</xdr:row>
      <xdr:rowOff>0</xdr:rowOff>
    </xdr:from>
    <xdr:ext cx="7332072" cy="781111"/>
    <xdr:sp macro="" textlink="">
      <xdr:nvSpPr>
        <xdr:cNvPr id="14" name="CuadroTexto 13">
          <a:extLst>
            <a:ext uri="{FF2B5EF4-FFF2-40B4-BE49-F238E27FC236}">
              <a16:creationId xmlns:a16="http://schemas.microsoft.com/office/drawing/2014/main" xmlns="" id="{88744C3B-93F0-43D7-BCB5-6AA6F587A5AA}"/>
            </a:ext>
          </a:extLst>
        </xdr:cNvPr>
        <xdr:cNvSpPr txBox="1"/>
      </xdr:nvSpPr>
      <xdr:spPr>
        <a:xfrm>
          <a:off x="3417359" y="13763625"/>
          <a:ext cx="7332072"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4400" b="1" u="sng">
              <a:solidFill>
                <a:schemeClr val="accent1">
                  <a:lumMod val="50000"/>
                </a:schemeClr>
              </a:solidFill>
            </a:rPr>
            <a:t>Costos relevantes e inversión:</a:t>
          </a:r>
        </a:p>
      </xdr:txBody>
    </xdr:sp>
    <xdr:clientData/>
  </xdr:oneCellAnchor>
  <xdr:oneCellAnchor>
    <xdr:from>
      <xdr:col>2</xdr:col>
      <xdr:colOff>1665515</xdr:colOff>
      <xdr:row>80</xdr:row>
      <xdr:rowOff>73479</xdr:rowOff>
    </xdr:from>
    <xdr:ext cx="9602822" cy="781111"/>
    <xdr:sp macro="" textlink="">
      <xdr:nvSpPr>
        <xdr:cNvPr id="17" name="CuadroTexto 16">
          <a:extLst>
            <a:ext uri="{FF2B5EF4-FFF2-40B4-BE49-F238E27FC236}">
              <a16:creationId xmlns:a16="http://schemas.microsoft.com/office/drawing/2014/main" xmlns="" id="{8835C7F6-42CB-4CAD-B378-167085381EC7}"/>
            </a:ext>
          </a:extLst>
        </xdr:cNvPr>
        <xdr:cNvSpPr txBox="1"/>
      </xdr:nvSpPr>
      <xdr:spPr>
        <a:xfrm>
          <a:off x="3470729" y="19667765"/>
          <a:ext cx="9602822"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4400" b="1" u="sng">
              <a:solidFill>
                <a:schemeClr val="accent1">
                  <a:lumMod val="50000"/>
                </a:schemeClr>
              </a:solidFill>
            </a:rPr>
            <a:t>Metricas o Indicadores de Seguimiento:</a:t>
          </a:r>
        </a:p>
      </xdr:txBody>
    </xdr:sp>
    <xdr:clientData/>
  </xdr:oneCellAnchor>
  <xdr:twoCellAnchor>
    <xdr:from>
      <xdr:col>0</xdr:col>
      <xdr:colOff>95249</xdr:colOff>
      <xdr:row>61</xdr:row>
      <xdr:rowOff>149679</xdr:rowOff>
    </xdr:from>
    <xdr:to>
      <xdr:col>3</xdr:col>
      <xdr:colOff>517071</xdr:colOff>
      <xdr:row>72</xdr:row>
      <xdr:rowOff>108856</xdr:rowOff>
    </xdr:to>
    <xdr:sp macro="" textlink="">
      <xdr:nvSpPr>
        <xdr:cNvPr id="18" name="Bocadillo nube: nube 17"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A1588A57-924E-4470-B6B9-685C61707589}"/>
            </a:ext>
          </a:extLst>
        </xdr:cNvPr>
        <xdr:cNvSpPr/>
      </xdr:nvSpPr>
      <xdr:spPr>
        <a:xfrm>
          <a:off x="95249" y="22628679"/>
          <a:ext cx="5483679" cy="2716891"/>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a:solidFill>
                <a:schemeClr val="lt1"/>
              </a:solidFill>
              <a:effectLst/>
              <a:latin typeface="+mn-lt"/>
              <a:ea typeface="+mn-ea"/>
              <a:cs typeface="+mn-cs"/>
            </a:rPr>
            <a:t>¡Estupendo! Ahora es momento de revisar las cifras que has estado trabajando en tu guía financiera. Continuemos avanzando juntos en esta emocionante aventura. ¡Vamos!</a:t>
          </a:r>
          <a:endParaRPr lang="es-CO" sz="1600" b="1">
            <a:solidFill>
              <a:schemeClr val="lt1"/>
            </a:solidFill>
            <a:effectLst/>
            <a:latin typeface="+mn-lt"/>
            <a:ea typeface="+mn-ea"/>
            <a:cs typeface="+mn-cs"/>
          </a:endParaRPr>
        </a:p>
      </xdr:txBody>
    </xdr:sp>
    <xdr:clientData/>
  </xdr:twoCellAnchor>
  <xdr:twoCellAnchor>
    <xdr:from>
      <xdr:col>0</xdr:col>
      <xdr:colOff>13607</xdr:colOff>
      <xdr:row>90</xdr:row>
      <xdr:rowOff>156027</xdr:rowOff>
    </xdr:from>
    <xdr:to>
      <xdr:col>3</xdr:col>
      <xdr:colOff>748394</xdr:colOff>
      <xdr:row>109</xdr:row>
      <xdr:rowOff>0</xdr:rowOff>
    </xdr:to>
    <xdr:sp macro="" textlink="">
      <xdr:nvSpPr>
        <xdr:cNvPr id="21" name="Bocadillo nube: nube 20"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73B2F3F8-2D9E-47D8-B446-0173C4D3640D}"/>
            </a:ext>
          </a:extLst>
        </xdr:cNvPr>
        <xdr:cNvSpPr/>
      </xdr:nvSpPr>
      <xdr:spPr>
        <a:xfrm>
          <a:off x="13607" y="28495170"/>
          <a:ext cx="5796644" cy="3744687"/>
        </a:xfrm>
        <a:prstGeom prst="cloudCallout">
          <a:avLst>
            <a:gd name="adj1" fmla="val -10025"/>
            <a:gd name="adj2" fmla="val 69432"/>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0" i="0">
              <a:solidFill>
                <a:schemeClr val="lt1"/>
              </a:solidFill>
              <a:effectLst/>
              <a:latin typeface="+mn-lt"/>
              <a:ea typeface="+mn-ea"/>
              <a:cs typeface="+mn-cs"/>
            </a:rPr>
            <a:t>¡</a:t>
          </a:r>
          <a:r>
            <a:rPr lang="es-CO" sz="1600" b="1" i="0">
              <a:solidFill>
                <a:schemeClr val="lt1"/>
              </a:solidFill>
              <a:effectLst/>
              <a:latin typeface="+mn-lt"/>
              <a:ea typeface="+mn-ea"/>
              <a:cs typeface="+mn-cs"/>
            </a:rPr>
            <a:t>Estupendo! Ahora veamos qué son las métricas. Son herramientas de medición que nos permiten cuantificar y evaluar aspectos clave del negocio. Es fundamental comprender el comportamiento y el progreso de nuestro negocio, ya que esto está directamente relacionado con las metas que nos hayamos propuesto.</a:t>
          </a:r>
        </a:p>
      </xdr:txBody>
    </xdr:sp>
    <xdr:clientData/>
  </xdr:twoCellAnchor>
  <xdr:oneCellAnchor>
    <xdr:from>
      <xdr:col>4</xdr:col>
      <xdr:colOff>218620</xdr:colOff>
      <xdr:row>101</xdr:row>
      <xdr:rowOff>73479</xdr:rowOff>
    </xdr:from>
    <xdr:ext cx="7034490" cy="593304"/>
    <xdr:sp macro="" textlink="">
      <xdr:nvSpPr>
        <xdr:cNvPr id="24" name="CuadroTexto 23">
          <a:extLst>
            <a:ext uri="{FF2B5EF4-FFF2-40B4-BE49-F238E27FC236}">
              <a16:creationId xmlns:a16="http://schemas.microsoft.com/office/drawing/2014/main" xmlns="" id="{56AA1462-6F55-4F56-9191-79D6E704E4C4}"/>
            </a:ext>
          </a:extLst>
        </xdr:cNvPr>
        <xdr:cNvSpPr txBox="1"/>
      </xdr:nvSpPr>
      <xdr:spPr>
        <a:xfrm>
          <a:off x="5652406" y="24139979"/>
          <a:ext cx="7034490"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3200" b="1" u="sng">
              <a:solidFill>
                <a:schemeClr val="accent1">
                  <a:lumMod val="50000"/>
                </a:schemeClr>
              </a:solidFill>
            </a:rPr>
            <a:t>Metricas o Indicadores de Seguimiento:</a:t>
          </a:r>
          <a:r>
            <a:rPr lang="es-CO" sz="3200" u="sng">
              <a:solidFill>
                <a:schemeClr val="accent1">
                  <a:lumMod val="50000"/>
                </a:schemeClr>
              </a:solidFill>
            </a:rPr>
            <a:t>.</a:t>
          </a:r>
        </a:p>
      </xdr:txBody>
    </xdr:sp>
    <xdr:clientData/>
  </xdr:oneCellAnchor>
  <xdr:twoCellAnchor editAs="oneCell">
    <xdr:from>
      <xdr:col>5</xdr:col>
      <xdr:colOff>1070429</xdr:colOff>
      <xdr:row>85</xdr:row>
      <xdr:rowOff>148168</xdr:rowOff>
    </xdr:from>
    <xdr:to>
      <xdr:col>9</xdr:col>
      <xdr:colOff>181274</xdr:colOff>
      <xdr:row>94</xdr:row>
      <xdr:rowOff>101298</xdr:rowOff>
    </xdr:to>
    <xdr:pic>
      <xdr:nvPicPr>
        <xdr:cNvPr id="28" name="Imagen 27" descr="Indicadores para la gestión de las compras públicas">
          <a:extLst>
            <a:ext uri="{FF2B5EF4-FFF2-40B4-BE49-F238E27FC236}">
              <a16:creationId xmlns:a16="http://schemas.microsoft.com/office/drawing/2014/main" xmlns="" id="{8128311E-8607-4546-8418-E41F1A5C5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43143" y="21193882"/>
          <a:ext cx="3002488" cy="1703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1229688</xdr:colOff>
      <xdr:row>106</xdr:row>
      <xdr:rowOff>21167</xdr:rowOff>
    </xdr:from>
    <xdr:to>
      <xdr:col>10</xdr:col>
      <xdr:colOff>50196</xdr:colOff>
      <xdr:row>113</xdr:row>
      <xdr:rowOff>268968</xdr:rowOff>
    </xdr:to>
    <xdr:pic>
      <xdr:nvPicPr>
        <xdr:cNvPr id="29" name="Imagen 28" descr="Qué son los indicadores de ventas - Blog de Ventas y Digitalización -  Impulsa -">
          <a:extLst>
            <a:ext uri="{FF2B5EF4-FFF2-40B4-BE49-F238E27FC236}">
              <a16:creationId xmlns:a16="http://schemas.microsoft.com/office/drawing/2014/main" xmlns="" id="{3F466C68-C383-4E95-BFEC-DB0F12F177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02402" y="25012953"/>
          <a:ext cx="3510437" cy="2180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641048</xdr:colOff>
      <xdr:row>64</xdr:row>
      <xdr:rowOff>205050</xdr:rowOff>
    </xdr:from>
    <xdr:to>
      <xdr:col>12</xdr:col>
      <xdr:colOff>190500</xdr:colOff>
      <xdr:row>78</xdr:row>
      <xdr:rowOff>31750</xdr:rowOff>
    </xdr:to>
    <xdr:pic>
      <xdr:nvPicPr>
        <xdr:cNvPr id="30" name="Imagen 29" descr="costos ilustración vectorial plana. pagos. gastos de la empresa. gastos  corporativos. optimización de recursos. modelo de negocio. mantenimiento de  la organización. personaje de dibujos animados aislado en blanco 2756980  Vector en Vecteezy">
          <a:extLst>
            <a:ext uri="{FF2B5EF4-FFF2-40B4-BE49-F238E27FC236}">
              <a16:creationId xmlns:a16="http://schemas.microsoft.com/office/drawing/2014/main" xmlns="" id="{E1A414E2-72F8-4DE2-AFF9-71F866A695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75548" y="20193943"/>
          <a:ext cx="4121452" cy="309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501953</xdr:colOff>
      <xdr:row>32</xdr:row>
      <xdr:rowOff>129028</xdr:rowOff>
    </xdr:from>
    <xdr:to>
      <xdr:col>5</xdr:col>
      <xdr:colOff>312964</xdr:colOff>
      <xdr:row>44</xdr:row>
      <xdr:rowOff>410482</xdr:rowOff>
    </xdr:to>
    <xdr:pic>
      <xdr:nvPicPr>
        <xdr:cNvPr id="32" name="Imagen 31" descr="Dibujos animados de ahorro de dinero | Vector Premium">
          <a:extLst>
            <a:ext uri="{FF2B5EF4-FFF2-40B4-BE49-F238E27FC236}">
              <a16:creationId xmlns:a16="http://schemas.microsoft.com/office/drawing/2014/main" xmlns="" id="{5951ECB8-A1CA-48A4-9F31-FEEDA62462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88203" y="7612957"/>
          <a:ext cx="3471333" cy="3696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338667</xdr:colOff>
      <xdr:row>1</xdr:row>
      <xdr:rowOff>137583</xdr:rowOff>
    </xdr:from>
    <xdr:to>
      <xdr:col>12</xdr:col>
      <xdr:colOff>68035</xdr:colOff>
      <xdr:row>4</xdr:row>
      <xdr:rowOff>122464</xdr:rowOff>
    </xdr:to>
    <xdr:pic>
      <xdr:nvPicPr>
        <xdr:cNvPr id="37" name="Google Shape;306;p11" descr="Texto&#10;&#10;Descripción generada automáticamente">
          <a:extLst>
            <a:ext uri="{FF2B5EF4-FFF2-40B4-BE49-F238E27FC236}">
              <a16:creationId xmlns:a16="http://schemas.microsoft.com/office/drawing/2014/main" xmlns="" id="{252BE485-78AC-48E6-BD43-92577319980D}"/>
            </a:ext>
          </a:extLst>
        </xdr:cNvPr>
        <xdr:cNvPicPr preferRelativeResize="0"/>
      </xdr:nvPicPr>
      <xdr:blipFill rotWithShape="1">
        <a:blip xmlns:r="http://schemas.openxmlformats.org/officeDocument/2006/relationships" r:embed="rId6">
          <a:alphaModFix/>
        </a:blip>
        <a:srcRect/>
        <a:stretch/>
      </xdr:blipFill>
      <xdr:spPr>
        <a:xfrm>
          <a:off x="11537346" y="328083"/>
          <a:ext cx="2015368" cy="910167"/>
        </a:xfrm>
        <a:prstGeom prst="rect">
          <a:avLst/>
        </a:prstGeom>
        <a:noFill/>
        <a:ln>
          <a:noFill/>
        </a:ln>
      </xdr:spPr>
    </xdr:pic>
    <xdr:clientData/>
  </xdr:twoCellAnchor>
  <xdr:twoCellAnchor>
    <xdr:from>
      <xdr:col>12</xdr:col>
      <xdr:colOff>530678</xdr:colOff>
      <xdr:row>2</xdr:row>
      <xdr:rowOff>136071</xdr:rowOff>
    </xdr:from>
    <xdr:to>
      <xdr:col>14</xdr:col>
      <xdr:colOff>649741</xdr:colOff>
      <xdr:row>3</xdr:row>
      <xdr:rowOff>540884</xdr:rowOff>
    </xdr:to>
    <xdr:sp macro="" textlink="">
      <xdr:nvSpPr>
        <xdr:cNvPr id="34" name="Rectángulo: biselado 33">
          <a:hlinkClick xmlns:r="http://schemas.openxmlformats.org/officeDocument/2006/relationships" r:id="rId7"/>
          <a:extLst>
            <a:ext uri="{FF2B5EF4-FFF2-40B4-BE49-F238E27FC236}">
              <a16:creationId xmlns:a16="http://schemas.microsoft.com/office/drawing/2014/main" xmlns="" id="{BE13C02B-B4BC-4357-B044-9414DD18E483}"/>
            </a:ext>
          </a:extLst>
        </xdr:cNvPr>
        <xdr:cNvSpPr/>
      </xdr:nvSpPr>
      <xdr:spPr>
        <a:xfrm>
          <a:off x="14627678" y="517071"/>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MAPA</a:t>
          </a:r>
        </a:p>
      </xdr:txBody>
    </xdr:sp>
    <xdr:clientData/>
  </xdr:twoCellAnchor>
  <xdr:twoCellAnchor editAs="oneCell">
    <xdr:from>
      <xdr:col>4</xdr:col>
      <xdr:colOff>870857</xdr:colOff>
      <xdr:row>20</xdr:row>
      <xdr:rowOff>72570</xdr:rowOff>
    </xdr:from>
    <xdr:to>
      <xdr:col>5</xdr:col>
      <xdr:colOff>145143</xdr:colOff>
      <xdr:row>31</xdr:row>
      <xdr:rowOff>180974</xdr:rowOff>
    </xdr:to>
    <xdr:pic>
      <xdr:nvPicPr>
        <xdr:cNvPr id="9" name="Imagen 8">
          <a:extLst>
            <a:ext uri="{FF2B5EF4-FFF2-40B4-BE49-F238E27FC236}">
              <a16:creationId xmlns:a16="http://schemas.microsoft.com/office/drawing/2014/main" xmlns="" id="{E2F47A0A-6656-F5A0-DFF1-BBC3EAB53D16}"/>
            </a:ext>
          </a:extLst>
        </xdr:cNvPr>
        <xdr:cNvPicPr>
          <a:picLocks noChangeAspect="1"/>
        </xdr:cNvPicPr>
      </xdr:nvPicPr>
      <xdr:blipFill>
        <a:blip xmlns:r="http://schemas.openxmlformats.org/officeDocument/2006/relationships" r:embed="rId8"/>
        <a:stretch>
          <a:fillRect/>
        </a:stretch>
      </xdr:blipFill>
      <xdr:spPr>
        <a:xfrm>
          <a:off x="6803571" y="4680856"/>
          <a:ext cx="2594429" cy="2594429"/>
        </a:xfrm>
        <a:prstGeom prst="rect">
          <a:avLst/>
        </a:prstGeom>
      </xdr:spPr>
    </xdr:pic>
    <xdr:clientData/>
  </xdr:twoCellAnchor>
  <xdr:twoCellAnchor editAs="oneCell">
    <xdr:from>
      <xdr:col>4</xdr:col>
      <xdr:colOff>3156856</xdr:colOff>
      <xdr:row>43</xdr:row>
      <xdr:rowOff>362855</xdr:rowOff>
    </xdr:from>
    <xdr:to>
      <xdr:col>7</xdr:col>
      <xdr:colOff>616856</xdr:colOff>
      <xdr:row>45</xdr:row>
      <xdr:rowOff>1088569</xdr:rowOff>
    </xdr:to>
    <xdr:pic>
      <xdr:nvPicPr>
        <xdr:cNvPr id="19" name="Imagen 18">
          <a:extLst>
            <a:ext uri="{FF2B5EF4-FFF2-40B4-BE49-F238E27FC236}">
              <a16:creationId xmlns:a16="http://schemas.microsoft.com/office/drawing/2014/main" xmlns="" id="{2B020DF2-C91E-894F-E23D-A170B5D62EB3}"/>
            </a:ext>
          </a:extLst>
        </xdr:cNvPr>
        <xdr:cNvPicPr>
          <a:picLocks noChangeAspect="1"/>
        </xdr:cNvPicPr>
      </xdr:nvPicPr>
      <xdr:blipFill>
        <a:blip xmlns:r="http://schemas.openxmlformats.org/officeDocument/2006/relationships" r:embed="rId9"/>
        <a:stretch>
          <a:fillRect/>
        </a:stretch>
      </xdr:blipFill>
      <xdr:spPr>
        <a:xfrm>
          <a:off x="9089570" y="9924141"/>
          <a:ext cx="3283857" cy="3283857"/>
        </a:xfrm>
        <a:prstGeom prst="rect">
          <a:avLst/>
        </a:prstGeom>
      </xdr:spPr>
    </xdr:pic>
    <xdr:clientData/>
  </xdr:twoCellAnchor>
  <xdr:twoCellAnchor editAs="oneCell">
    <xdr:from>
      <xdr:col>1</xdr:col>
      <xdr:colOff>517071</xdr:colOff>
      <xdr:row>111</xdr:row>
      <xdr:rowOff>235857</xdr:rowOff>
    </xdr:from>
    <xdr:to>
      <xdr:col>2</xdr:col>
      <xdr:colOff>2549072</xdr:colOff>
      <xdr:row>122</xdr:row>
      <xdr:rowOff>41916</xdr:rowOff>
    </xdr:to>
    <xdr:pic>
      <xdr:nvPicPr>
        <xdr:cNvPr id="25" name="Imagen 24">
          <a:extLst>
            <a:ext uri="{FF2B5EF4-FFF2-40B4-BE49-F238E27FC236}">
              <a16:creationId xmlns:a16="http://schemas.microsoft.com/office/drawing/2014/main" xmlns="" id="{8F9FEED4-C8C9-262A-CCC7-E1656672683C}"/>
            </a:ext>
          </a:extLst>
        </xdr:cNvPr>
        <xdr:cNvPicPr>
          <a:picLocks noChangeAspect="1"/>
        </xdr:cNvPicPr>
      </xdr:nvPicPr>
      <xdr:blipFill>
        <a:blip xmlns:r="http://schemas.openxmlformats.org/officeDocument/2006/relationships" r:embed="rId10"/>
        <a:stretch>
          <a:fillRect/>
        </a:stretch>
      </xdr:blipFill>
      <xdr:spPr>
        <a:xfrm>
          <a:off x="1315357" y="25980571"/>
          <a:ext cx="3038929" cy="2346059"/>
        </a:xfrm>
        <a:prstGeom prst="rect">
          <a:avLst/>
        </a:prstGeom>
      </xdr:spPr>
    </xdr:pic>
    <xdr:clientData/>
  </xdr:twoCellAnchor>
  <xdr:twoCellAnchor editAs="oneCell">
    <xdr:from>
      <xdr:col>0</xdr:col>
      <xdr:colOff>0</xdr:colOff>
      <xdr:row>74</xdr:row>
      <xdr:rowOff>54429</xdr:rowOff>
    </xdr:from>
    <xdr:to>
      <xdr:col>2</xdr:col>
      <xdr:colOff>1052286</xdr:colOff>
      <xdr:row>88</xdr:row>
      <xdr:rowOff>90715</xdr:rowOff>
    </xdr:to>
    <xdr:pic>
      <xdr:nvPicPr>
        <xdr:cNvPr id="26" name="Imagen 25">
          <a:extLst>
            <a:ext uri="{FF2B5EF4-FFF2-40B4-BE49-F238E27FC236}">
              <a16:creationId xmlns:a16="http://schemas.microsoft.com/office/drawing/2014/main" xmlns="" id="{82C96D38-83AA-EF11-458D-0EED7191622F}"/>
            </a:ext>
          </a:extLst>
        </xdr:cNvPr>
        <xdr:cNvPicPr>
          <a:picLocks noChangeAspect="1"/>
        </xdr:cNvPicPr>
      </xdr:nvPicPr>
      <xdr:blipFill>
        <a:blip xmlns:r="http://schemas.openxmlformats.org/officeDocument/2006/relationships" r:embed="rId11"/>
        <a:stretch>
          <a:fillRect/>
        </a:stretch>
      </xdr:blipFill>
      <xdr:spPr>
        <a:xfrm>
          <a:off x="0" y="19104429"/>
          <a:ext cx="2857500" cy="269421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38</xdr:row>
      <xdr:rowOff>40821</xdr:rowOff>
    </xdr:from>
    <xdr:ext cx="17748250" cy="1673679"/>
    <xdr:pic>
      <xdr:nvPicPr>
        <xdr:cNvPr id="2" name="Imagen 1">
          <a:extLst>
            <a:ext uri="{FF2B5EF4-FFF2-40B4-BE49-F238E27FC236}">
              <a16:creationId xmlns:a16="http://schemas.microsoft.com/office/drawing/2014/main" xmlns="" id="{AC71C34F-0794-4C0F-A7A0-D39E6CA4EFA2}"/>
            </a:ext>
          </a:extLst>
        </xdr:cNvPr>
        <xdr:cNvPicPr>
          <a:picLocks noChangeAspect="1"/>
        </xdr:cNvPicPr>
      </xdr:nvPicPr>
      <xdr:blipFill>
        <a:blip xmlns:r="http://schemas.openxmlformats.org/officeDocument/2006/relationships" r:embed="rId1"/>
        <a:stretch>
          <a:fillRect/>
        </a:stretch>
      </xdr:blipFill>
      <xdr:spPr>
        <a:xfrm>
          <a:off x="0" y="42950946"/>
          <a:ext cx="17748250" cy="1673679"/>
        </a:xfrm>
        <a:prstGeom prst="rect">
          <a:avLst/>
        </a:prstGeom>
      </xdr:spPr>
    </xdr:pic>
    <xdr:clientData/>
  </xdr:oneCellAnchor>
  <xdr:twoCellAnchor>
    <xdr:from>
      <xdr:col>5</xdr:col>
      <xdr:colOff>417284</xdr:colOff>
      <xdr:row>4</xdr:row>
      <xdr:rowOff>61233</xdr:rowOff>
    </xdr:from>
    <xdr:to>
      <xdr:col>13</xdr:col>
      <xdr:colOff>503465</xdr:colOff>
      <xdr:row>9</xdr:row>
      <xdr:rowOff>723447</xdr:rowOff>
    </xdr:to>
    <xdr:sp macro="" textlink="">
      <xdr:nvSpPr>
        <xdr:cNvPr id="4" name="Bocadillo nube: nube 3">
          <a:extLst>
            <a:ext uri="{FF2B5EF4-FFF2-40B4-BE49-F238E27FC236}">
              <a16:creationId xmlns:a16="http://schemas.microsoft.com/office/drawing/2014/main" xmlns="" id="{1E2EF616-0D5C-4830-B624-226F3736DC9C}"/>
            </a:ext>
          </a:extLst>
        </xdr:cNvPr>
        <xdr:cNvSpPr/>
      </xdr:nvSpPr>
      <xdr:spPr>
        <a:xfrm>
          <a:off x="15970248" y="1408340"/>
          <a:ext cx="4454074" cy="2213428"/>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lt1"/>
              </a:solidFill>
              <a:effectLst/>
              <a:latin typeface="+mn-lt"/>
              <a:ea typeface="+mn-ea"/>
              <a:cs typeface="+mn-cs"/>
            </a:rPr>
            <a:t>Hola ¿Cómo te pareció tu modelo de negocio y este maravilloso viaje? Ahora sí tenemos toda la información para empezar</a:t>
          </a:r>
          <a:r>
            <a:rPr lang="es-CO" sz="1600" b="1" baseline="0">
              <a:solidFill>
                <a:schemeClr val="lt1"/>
              </a:solidFill>
              <a:effectLst/>
              <a:latin typeface="+mn-lt"/>
              <a:ea typeface="+mn-ea"/>
              <a:cs typeface="+mn-cs"/>
            </a:rPr>
            <a:t> ese negocio.</a:t>
          </a:r>
          <a:endParaRPr lang="es-CO" sz="1600">
            <a:solidFill>
              <a:schemeClr val="lt1"/>
            </a:solidFill>
            <a:effectLst/>
            <a:latin typeface="+mn-lt"/>
            <a:ea typeface="+mn-ea"/>
            <a:cs typeface="+mn-cs"/>
          </a:endParaRPr>
        </a:p>
      </xdr:txBody>
    </xdr:sp>
    <xdr:clientData/>
  </xdr:twoCellAnchor>
  <xdr:twoCellAnchor editAs="oneCell">
    <xdr:from>
      <xdr:col>4</xdr:col>
      <xdr:colOff>727982</xdr:colOff>
      <xdr:row>1</xdr:row>
      <xdr:rowOff>163287</xdr:rowOff>
    </xdr:from>
    <xdr:to>
      <xdr:col>4</xdr:col>
      <xdr:colOff>3102428</xdr:colOff>
      <xdr:row>4</xdr:row>
      <xdr:rowOff>54430</xdr:rowOff>
    </xdr:to>
    <xdr:pic>
      <xdr:nvPicPr>
        <xdr:cNvPr id="5" name="Google Shape;306;p11" descr="Texto&#10;&#10;Descripción generada automáticamente">
          <a:extLst>
            <a:ext uri="{FF2B5EF4-FFF2-40B4-BE49-F238E27FC236}">
              <a16:creationId xmlns:a16="http://schemas.microsoft.com/office/drawing/2014/main" xmlns="" id="{3B8A084E-AAA0-4FCC-ACC8-EE462BF356F1}"/>
            </a:ext>
          </a:extLst>
        </xdr:cNvPr>
        <xdr:cNvPicPr preferRelativeResize="0"/>
      </xdr:nvPicPr>
      <xdr:blipFill rotWithShape="1">
        <a:blip xmlns:r="http://schemas.openxmlformats.org/officeDocument/2006/relationships" r:embed="rId2">
          <a:alphaModFix/>
        </a:blip>
        <a:srcRect/>
        <a:stretch/>
      </xdr:blipFill>
      <xdr:spPr>
        <a:xfrm>
          <a:off x="12988018" y="353787"/>
          <a:ext cx="2374446" cy="1047750"/>
        </a:xfrm>
        <a:prstGeom prst="rect">
          <a:avLst/>
        </a:prstGeom>
        <a:noFill/>
        <a:ln>
          <a:noFill/>
        </a:ln>
      </xdr:spPr>
    </xdr:pic>
    <xdr:clientData/>
  </xdr:twoCellAnchor>
  <xdr:twoCellAnchor>
    <xdr:from>
      <xdr:col>0</xdr:col>
      <xdr:colOff>2381250</xdr:colOff>
      <xdr:row>1</xdr:row>
      <xdr:rowOff>149679</xdr:rowOff>
    </xdr:from>
    <xdr:to>
      <xdr:col>1</xdr:col>
      <xdr:colOff>785813</xdr:colOff>
      <xdr:row>1</xdr:row>
      <xdr:rowOff>744992</xdr:rowOff>
    </xdr:to>
    <xdr:sp macro="" textlink="">
      <xdr:nvSpPr>
        <xdr:cNvPr id="6" name="Rectángulo: biselado 5">
          <a:hlinkClick xmlns:r="http://schemas.openxmlformats.org/officeDocument/2006/relationships" r:id="rId3"/>
          <a:extLst>
            <a:ext uri="{FF2B5EF4-FFF2-40B4-BE49-F238E27FC236}">
              <a16:creationId xmlns:a16="http://schemas.microsoft.com/office/drawing/2014/main" xmlns="" id="{9E328BD9-48D1-4E36-BD37-4F53386BECB8}"/>
            </a:ext>
          </a:extLst>
        </xdr:cNvPr>
        <xdr:cNvSpPr/>
      </xdr:nvSpPr>
      <xdr:spPr>
        <a:xfrm>
          <a:off x="2381250" y="340179"/>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twoCellAnchor>
    <xdr:from>
      <xdr:col>0</xdr:col>
      <xdr:colOff>394607</xdr:colOff>
      <xdr:row>1</xdr:row>
      <xdr:rowOff>149679</xdr:rowOff>
    </xdr:from>
    <xdr:to>
      <xdr:col>0</xdr:col>
      <xdr:colOff>2037670</xdr:colOff>
      <xdr:row>1</xdr:row>
      <xdr:rowOff>744992</xdr:rowOff>
    </xdr:to>
    <xdr:sp macro="" textlink="">
      <xdr:nvSpPr>
        <xdr:cNvPr id="7" name="Rectángulo: biselado 6">
          <a:hlinkClick xmlns:r="http://schemas.openxmlformats.org/officeDocument/2006/relationships" r:id="rId4"/>
          <a:extLst>
            <a:ext uri="{FF2B5EF4-FFF2-40B4-BE49-F238E27FC236}">
              <a16:creationId xmlns:a16="http://schemas.microsoft.com/office/drawing/2014/main" xmlns="" id="{C88222D9-625F-4083-9FD2-D7340B94BDE9}"/>
            </a:ext>
          </a:extLst>
        </xdr:cNvPr>
        <xdr:cNvSpPr/>
      </xdr:nvSpPr>
      <xdr:spPr>
        <a:xfrm>
          <a:off x="394607" y="340179"/>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MAPA</a:t>
          </a:r>
        </a:p>
      </xdr:txBody>
    </xdr:sp>
    <xdr:clientData/>
  </xdr:twoCellAnchor>
  <xdr:twoCellAnchor editAs="oneCell">
    <xdr:from>
      <xdr:col>5</xdr:col>
      <xdr:colOff>317500</xdr:colOff>
      <xdr:row>9</xdr:row>
      <xdr:rowOff>777875</xdr:rowOff>
    </xdr:from>
    <xdr:to>
      <xdr:col>12</xdr:col>
      <xdr:colOff>508000</xdr:colOff>
      <xdr:row>12</xdr:row>
      <xdr:rowOff>174625</xdr:rowOff>
    </xdr:to>
    <xdr:pic>
      <xdr:nvPicPr>
        <xdr:cNvPr id="8" name="Imagen 7">
          <a:extLst>
            <a:ext uri="{FF2B5EF4-FFF2-40B4-BE49-F238E27FC236}">
              <a16:creationId xmlns:a16="http://schemas.microsoft.com/office/drawing/2014/main" xmlns="" id="{31FD58CF-84D0-B202-423B-C9AC25AFF70A}"/>
            </a:ext>
          </a:extLst>
        </xdr:cNvPr>
        <xdr:cNvPicPr>
          <a:picLocks noChangeAspect="1"/>
        </xdr:cNvPicPr>
      </xdr:nvPicPr>
      <xdr:blipFill>
        <a:blip xmlns:r="http://schemas.openxmlformats.org/officeDocument/2006/relationships" r:embed="rId5"/>
        <a:stretch>
          <a:fillRect/>
        </a:stretch>
      </xdr:blipFill>
      <xdr:spPr>
        <a:xfrm>
          <a:off x="18097500" y="3698875"/>
          <a:ext cx="4254500" cy="4254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894302</xdr:colOff>
      <xdr:row>0</xdr:row>
      <xdr:rowOff>72460</xdr:rowOff>
    </xdr:from>
    <xdr:to>
      <xdr:col>6</xdr:col>
      <xdr:colOff>889000</xdr:colOff>
      <xdr:row>3</xdr:row>
      <xdr:rowOff>286666</xdr:rowOff>
    </xdr:to>
    <xdr:pic>
      <xdr:nvPicPr>
        <xdr:cNvPr id="2" name="Imagen 1">
          <a:extLst>
            <a:ext uri="{FF2B5EF4-FFF2-40B4-BE49-F238E27FC236}">
              <a16:creationId xmlns:a16="http://schemas.microsoft.com/office/drawing/2014/main" xmlns="" id="{A9FDD1AD-1BCD-47C2-8F4E-7942516B9B52}"/>
            </a:ext>
          </a:extLst>
        </xdr:cNvPr>
        <xdr:cNvPicPr>
          <a:picLocks noChangeAspect="1"/>
        </xdr:cNvPicPr>
      </xdr:nvPicPr>
      <xdr:blipFill>
        <a:blip xmlns:r="http://schemas.openxmlformats.org/officeDocument/2006/relationships" r:embed="rId1"/>
        <a:stretch>
          <a:fillRect/>
        </a:stretch>
      </xdr:blipFill>
      <xdr:spPr>
        <a:xfrm>
          <a:off x="13763635" y="72460"/>
          <a:ext cx="3056809" cy="1385428"/>
        </a:xfrm>
        <a:prstGeom prst="rect">
          <a:avLst/>
        </a:prstGeom>
      </xdr:spPr>
    </xdr:pic>
    <xdr:clientData/>
  </xdr:twoCellAnchor>
  <xdr:twoCellAnchor>
    <xdr:from>
      <xdr:col>2</xdr:col>
      <xdr:colOff>1061357</xdr:colOff>
      <xdr:row>49</xdr:row>
      <xdr:rowOff>140303</xdr:rowOff>
    </xdr:from>
    <xdr:to>
      <xdr:col>7</xdr:col>
      <xdr:colOff>1790395</xdr:colOff>
      <xdr:row>51</xdr:row>
      <xdr:rowOff>176892</xdr:rowOff>
    </xdr:to>
    <xdr:sp macro="" textlink="">
      <xdr:nvSpPr>
        <xdr:cNvPr id="4" name="CuadroTexto 3">
          <a:extLst>
            <a:ext uri="{FF2B5EF4-FFF2-40B4-BE49-F238E27FC236}">
              <a16:creationId xmlns:a16="http://schemas.microsoft.com/office/drawing/2014/main" xmlns="" id="{911FCEF0-13BB-4DBE-96C6-AB69181218B4}"/>
            </a:ext>
          </a:extLst>
        </xdr:cNvPr>
        <xdr:cNvSpPr txBox="1"/>
      </xdr:nvSpPr>
      <xdr:spPr>
        <a:xfrm>
          <a:off x="10014857" y="24129696"/>
          <a:ext cx="6498467" cy="444803"/>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3600" b="1" u="sng">
              <a:solidFill>
                <a:srgbClr val="002060"/>
              </a:solidFill>
              <a:latin typeface="Savior Sans Expanded" pitchFamily="2" charset="77"/>
              <a:cs typeface="Libertad Bold" pitchFamily="2" charset="77"/>
            </a:rPr>
            <a:t>Analisis del flujo de caja:</a:t>
          </a:r>
          <a:r>
            <a:rPr lang="es-MX" sz="2800" b="1" u="sng">
              <a:solidFill>
                <a:srgbClr val="002060"/>
              </a:solidFill>
              <a:latin typeface="Savior Sans Expanded" pitchFamily="2" charset="77"/>
              <a:cs typeface="Libertad Bold" pitchFamily="2" charset="77"/>
            </a:rPr>
            <a:t> </a:t>
          </a:r>
        </a:p>
        <a:p>
          <a:pPr>
            <a:lnSpc>
              <a:spcPct val="80000"/>
            </a:lnSpc>
          </a:pPr>
          <a:endParaRPr lang="es-MX" sz="2000" b="1" u="sng">
            <a:solidFill>
              <a:schemeClr val="tx2"/>
            </a:solidFill>
            <a:latin typeface="Savior Sans Expanded" pitchFamily="2" charset="77"/>
            <a:cs typeface="Libertad Bold" pitchFamily="2" charset="77"/>
          </a:endParaRPr>
        </a:p>
      </xdr:txBody>
    </xdr:sp>
    <xdr:clientData/>
  </xdr:twoCellAnchor>
  <xdr:twoCellAnchor>
    <xdr:from>
      <xdr:col>1</xdr:col>
      <xdr:colOff>95250</xdr:colOff>
      <xdr:row>90</xdr:row>
      <xdr:rowOff>105833</xdr:rowOff>
    </xdr:from>
    <xdr:to>
      <xdr:col>4</xdr:col>
      <xdr:colOff>255059</xdr:colOff>
      <xdr:row>92</xdr:row>
      <xdr:rowOff>116416</xdr:rowOff>
    </xdr:to>
    <xdr:sp macro="" textlink="">
      <xdr:nvSpPr>
        <xdr:cNvPr id="6" name="CuadroTexto 5">
          <a:extLst>
            <a:ext uri="{FF2B5EF4-FFF2-40B4-BE49-F238E27FC236}">
              <a16:creationId xmlns:a16="http://schemas.microsoft.com/office/drawing/2014/main" xmlns="" id="{D558C687-C71B-4E94-835B-3DA0701331F5}"/>
            </a:ext>
          </a:extLst>
        </xdr:cNvPr>
        <xdr:cNvSpPr txBox="1"/>
      </xdr:nvSpPr>
      <xdr:spPr>
        <a:xfrm>
          <a:off x="2886075" y="28728458"/>
          <a:ext cx="8265584" cy="391583"/>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2800" b="1" u="sng">
              <a:solidFill>
                <a:schemeClr val="tx2"/>
              </a:solidFill>
              <a:latin typeface="Savior Sans Expanded" pitchFamily="2" charset="77"/>
              <a:cs typeface="Libertad Bold" pitchFamily="2" charset="77"/>
            </a:rPr>
            <a:t>Resumen de plan de invesión: </a:t>
          </a:r>
        </a:p>
        <a:p>
          <a:pPr>
            <a:lnSpc>
              <a:spcPct val="80000"/>
            </a:lnSpc>
          </a:pPr>
          <a:endParaRPr lang="es-MX" sz="2000" b="1" u="sng">
            <a:solidFill>
              <a:schemeClr val="tx2"/>
            </a:solidFill>
            <a:latin typeface="Savior Sans Expanded" pitchFamily="2" charset="77"/>
            <a:cs typeface="Libertad Bold" pitchFamily="2" charset="77"/>
          </a:endParaRPr>
        </a:p>
      </xdr:txBody>
    </xdr:sp>
    <xdr:clientData/>
  </xdr:twoCellAnchor>
  <xdr:twoCellAnchor>
    <xdr:from>
      <xdr:col>4</xdr:col>
      <xdr:colOff>707573</xdr:colOff>
      <xdr:row>4</xdr:row>
      <xdr:rowOff>190499</xdr:rowOff>
    </xdr:from>
    <xdr:to>
      <xdr:col>7</xdr:col>
      <xdr:colOff>2249714</xdr:colOff>
      <xdr:row>9</xdr:row>
      <xdr:rowOff>1142999</xdr:rowOff>
    </xdr:to>
    <xdr:sp macro="" textlink="">
      <xdr:nvSpPr>
        <xdr:cNvPr id="9" name="Bocadillo nube: nube 8"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4913BDD5-3785-4AB8-BA1B-C363A33CA56E}"/>
            </a:ext>
          </a:extLst>
        </xdr:cNvPr>
        <xdr:cNvSpPr/>
      </xdr:nvSpPr>
      <xdr:spPr>
        <a:xfrm>
          <a:off x="13570859" y="1932213"/>
          <a:ext cx="5497284" cy="2821215"/>
        </a:xfrm>
        <a:prstGeom prst="cloudCallout">
          <a:avLst>
            <a:gd name="adj1" fmla="val -41854"/>
            <a:gd name="adj2" fmla="val 67873"/>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baseline="0">
              <a:solidFill>
                <a:schemeClr val="lt1"/>
              </a:solidFill>
              <a:latin typeface="+mn-lt"/>
              <a:ea typeface="+mn-ea"/>
              <a:cs typeface="+mn-cs"/>
            </a:rPr>
            <a:t>Claridad y coherencia en la descripción del proyecto. Identificación y análisis adecuado del mercado objetivo, incluyendo la comprensión de la demanda y la competencia. </a:t>
          </a:r>
          <a:endParaRPr lang="es-CO" sz="1600" b="1">
            <a:solidFill>
              <a:schemeClr val="lt1"/>
            </a:solidFill>
            <a:effectLst/>
            <a:latin typeface="+mn-lt"/>
            <a:ea typeface="+mn-ea"/>
            <a:cs typeface="+mn-cs"/>
          </a:endParaRPr>
        </a:p>
      </xdr:txBody>
    </xdr:sp>
    <xdr:clientData/>
  </xdr:twoCellAnchor>
  <xdr:twoCellAnchor>
    <xdr:from>
      <xdr:col>5</xdr:col>
      <xdr:colOff>367392</xdr:colOff>
      <xdr:row>11</xdr:row>
      <xdr:rowOff>1213555</xdr:rowOff>
    </xdr:from>
    <xdr:to>
      <xdr:col>8</xdr:col>
      <xdr:colOff>1201057</xdr:colOff>
      <xdr:row>15</xdr:row>
      <xdr:rowOff>612321</xdr:rowOff>
    </xdr:to>
    <xdr:sp macro="" textlink="">
      <xdr:nvSpPr>
        <xdr:cNvPr id="10" name="Bocadillo nube: nube 9"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3D02FF0D-7A39-480B-86CE-0F7CFBD7AB82}"/>
            </a:ext>
          </a:extLst>
        </xdr:cNvPr>
        <xdr:cNvSpPr/>
      </xdr:nvSpPr>
      <xdr:spPr>
        <a:xfrm>
          <a:off x="14619614" y="7253111"/>
          <a:ext cx="5701999" cy="3109988"/>
        </a:xfrm>
        <a:prstGeom prst="cloudCallout">
          <a:avLst>
            <a:gd name="adj1" fmla="val -41854"/>
            <a:gd name="adj2" fmla="val 67873"/>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baseline="0">
              <a:solidFill>
                <a:schemeClr val="lt1"/>
              </a:solidFill>
              <a:latin typeface="+mn-lt"/>
              <a:ea typeface="+mn-ea"/>
              <a:cs typeface="+mn-cs"/>
            </a:rPr>
            <a:t>Se valorará la capacidad del emprendimiento para mejorar la calidad de vida de las personas. Se tomará en cuenta también el estado de vulnerabilidad propio del emprendedor. Se valorará la implementación de tecnologías limpias y prácticas de producción sostenibles. </a:t>
          </a:r>
          <a:endParaRPr lang="es-CO" sz="1600" b="1">
            <a:solidFill>
              <a:schemeClr val="lt1"/>
            </a:solidFill>
            <a:effectLst/>
            <a:latin typeface="+mn-lt"/>
            <a:ea typeface="+mn-ea"/>
            <a:cs typeface="+mn-cs"/>
          </a:endParaRPr>
        </a:p>
      </xdr:txBody>
    </xdr:sp>
    <xdr:clientData/>
  </xdr:twoCellAnchor>
  <xdr:twoCellAnchor>
    <xdr:from>
      <xdr:col>5</xdr:col>
      <xdr:colOff>68036</xdr:colOff>
      <xdr:row>22</xdr:row>
      <xdr:rowOff>0</xdr:rowOff>
    </xdr:from>
    <xdr:to>
      <xdr:col>8</xdr:col>
      <xdr:colOff>1074965</xdr:colOff>
      <xdr:row>24</xdr:row>
      <xdr:rowOff>1820334</xdr:rowOff>
    </xdr:to>
    <xdr:sp macro="" textlink="">
      <xdr:nvSpPr>
        <xdr:cNvPr id="12" name="Bocadillo nube: nube 11" descr="Hola como vamos en nuestro recorrido en  ayudar a Prospero en implementar su modelo de negocio, en esta 3 ETAPA vamos a identificar los canales de distribución de su idea de negocio.&#10;">
          <a:extLst>
            <a:ext uri="{FF2B5EF4-FFF2-40B4-BE49-F238E27FC236}">
              <a16:creationId xmlns:a16="http://schemas.microsoft.com/office/drawing/2014/main" xmlns="" id="{FD32781D-903A-4DC2-B5D7-726BC858D3C1}"/>
            </a:ext>
          </a:extLst>
        </xdr:cNvPr>
        <xdr:cNvSpPr/>
      </xdr:nvSpPr>
      <xdr:spPr>
        <a:xfrm>
          <a:off x="14320258" y="14492111"/>
          <a:ext cx="5875263" cy="2610556"/>
        </a:xfrm>
        <a:prstGeom prst="cloudCallout">
          <a:avLst>
            <a:gd name="adj1" fmla="val -41854"/>
            <a:gd name="adj2" fmla="val 67873"/>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baseline="0">
              <a:solidFill>
                <a:schemeClr val="lt1"/>
              </a:solidFill>
              <a:latin typeface="+mn-lt"/>
              <a:ea typeface="+mn-ea"/>
              <a:cs typeface="+mn-cs"/>
            </a:rPr>
            <a:t>Se valorará la originalidad y el potencial disruptivo del emprendimiento. Creatividad y originalidad en la solución del problema identificado. Se valorará la capacidad del emprendimiento para ofrecer soluciones únicas y diferenciadas. </a:t>
          </a:r>
          <a:endParaRPr lang="es-CO" sz="1600" b="1">
            <a:solidFill>
              <a:schemeClr val="lt1"/>
            </a:solidFill>
            <a:effectLst/>
            <a:latin typeface="+mn-lt"/>
            <a:ea typeface="+mn-ea"/>
            <a:cs typeface="+mn-cs"/>
          </a:endParaRPr>
        </a:p>
      </xdr:txBody>
    </xdr:sp>
    <xdr:clientData/>
  </xdr:twoCellAnchor>
  <xdr:oneCellAnchor>
    <xdr:from>
      <xdr:col>1</xdr:col>
      <xdr:colOff>3864429</xdr:colOff>
      <xdr:row>32</xdr:row>
      <xdr:rowOff>27214</xdr:rowOff>
    </xdr:from>
    <xdr:ext cx="10212916" cy="734786"/>
    <xdr:sp macro="" textlink="">
      <xdr:nvSpPr>
        <xdr:cNvPr id="13" name="CuadroTexto 12">
          <a:extLst>
            <a:ext uri="{FF2B5EF4-FFF2-40B4-BE49-F238E27FC236}">
              <a16:creationId xmlns:a16="http://schemas.microsoft.com/office/drawing/2014/main" xmlns="" id="{583EB55C-6E0C-4E84-B664-43EE4AE5DA21}"/>
            </a:ext>
          </a:extLst>
        </xdr:cNvPr>
        <xdr:cNvSpPr txBox="1"/>
      </xdr:nvSpPr>
      <xdr:spPr>
        <a:xfrm>
          <a:off x="7007679" y="18396857"/>
          <a:ext cx="10212916" cy="734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CO" sz="3600" b="1" u="sng">
              <a:solidFill>
                <a:srgbClr val="7030A0"/>
              </a:solidFill>
              <a:effectLst/>
              <a:latin typeface="+mn-lt"/>
              <a:ea typeface="+mn-ea"/>
              <a:cs typeface="+mn-cs"/>
            </a:rPr>
            <a:t>MI PLAN DE INVERSION.</a:t>
          </a:r>
          <a:endParaRPr lang="es-CO" sz="3600" b="1" u="sng">
            <a:solidFill>
              <a:srgbClr val="7030A0"/>
            </a:solidFill>
            <a:effectLst/>
          </a:endParaRPr>
        </a:p>
        <a:p>
          <a:endParaRPr lang="es-CO" sz="1100"/>
        </a:p>
      </xdr:txBody>
    </xdr:sp>
    <xdr:clientData/>
  </xdr:oneCellAnchor>
  <xdr:twoCellAnchor>
    <xdr:from>
      <xdr:col>0</xdr:col>
      <xdr:colOff>585108</xdr:colOff>
      <xdr:row>1</xdr:row>
      <xdr:rowOff>13608</xdr:rowOff>
    </xdr:from>
    <xdr:to>
      <xdr:col>0</xdr:col>
      <xdr:colOff>2228171</xdr:colOff>
      <xdr:row>1</xdr:row>
      <xdr:rowOff>608921</xdr:rowOff>
    </xdr:to>
    <xdr:sp macro="" textlink="">
      <xdr:nvSpPr>
        <xdr:cNvPr id="15" name="Rectángulo: biselado 14">
          <a:hlinkClick xmlns:r="http://schemas.openxmlformats.org/officeDocument/2006/relationships" r:id="rId2"/>
          <a:extLst>
            <a:ext uri="{FF2B5EF4-FFF2-40B4-BE49-F238E27FC236}">
              <a16:creationId xmlns:a16="http://schemas.microsoft.com/office/drawing/2014/main" xmlns="" id="{F62758C7-27D1-4266-BE68-D8351C5F7656}"/>
            </a:ext>
          </a:extLst>
        </xdr:cNvPr>
        <xdr:cNvSpPr/>
      </xdr:nvSpPr>
      <xdr:spPr>
        <a:xfrm>
          <a:off x="585108" y="204108"/>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twoCellAnchor>
    <xdr:from>
      <xdr:col>0</xdr:col>
      <xdr:colOff>530678</xdr:colOff>
      <xdr:row>29</xdr:row>
      <xdr:rowOff>54428</xdr:rowOff>
    </xdr:from>
    <xdr:to>
      <xdr:col>0</xdr:col>
      <xdr:colOff>2173741</xdr:colOff>
      <xdr:row>32</xdr:row>
      <xdr:rowOff>78241</xdr:rowOff>
    </xdr:to>
    <xdr:sp macro="" textlink="">
      <xdr:nvSpPr>
        <xdr:cNvPr id="16" name="Rectángulo: biselado 15">
          <a:hlinkClick xmlns:r="http://schemas.openxmlformats.org/officeDocument/2006/relationships" r:id="rId2"/>
          <a:extLst>
            <a:ext uri="{FF2B5EF4-FFF2-40B4-BE49-F238E27FC236}">
              <a16:creationId xmlns:a16="http://schemas.microsoft.com/office/drawing/2014/main" xmlns="" id="{FFC8D17B-0388-4D8A-9B99-0BFB93A35CA6}"/>
            </a:ext>
          </a:extLst>
        </xdr:cNvPr>
        <xdr:cNvSpPr/>
      </xdr:nvSpPr>
      <xdr:spPr>
        <a:xfrm>
          <a:off x="530678" y="20927785"/>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twoCellAnchor editAs="oneCell">
    <xdr:from>
      <xdr:col>3</xdr:col>
      <xdr:colOff>579965</xdr:colOff>
      <xdr:row>9</xdr:row>
      <xdr:rowOff>1665110</xdr:rowOff>
    </xdr:from>
    <xdr:to>
      <xdr:col>5</xdr:col>
      <xdr:colOff>3056</xdr:colOff>
      <xdr:row>11</xdr:row>
      <xdr:rowOff>1086554</xdr:rowOff>
    </xdr:to>
    <xdr:pic>
      <xdr:nvPicPr>
        <xdr:cNvPr id="5" name="Imagen 4">
          <a:extLst>
            <a:ext uri="{FF2B5EF4-FFF2-40B4-BE49-F238E27FC236}">
              <a16:creationId xmlns:a16="http://schemas.microsoft.com/office/drawing/2014/main" xmlns="" id="{AE502504-A097-941A-2E29-90146754CCE7}"/>
            </a:ext>
          </a:extLst>
        </xdr:cNvPr>
        <xdr:cNvPicPr>
          <a:picLocks noChangeAspect="1"/>
        </xdr:cNvPicPr>
      </xdr:nvPicPr>
      <xdr:blipFill>
        <a:blip xmlns:r="http://schemas.openxmlformats.org/officeDocument/2006/relationships" r:embed="rId3"/>
        <a:stretch>
          <a:fillRect/>
        </a:stretch>
      </xdr:blipFill>
      <xdr:spPr>
        <a:xfrm>
          <a:off x="12165187" y="5263443"/>
          <a:ext cx="2362435" cy="1862667"/>
        </a:xfrm>
        <a:prstGeom prst="rect">
          <a:avLst/>
        </a:prstGeom>
      </xdr:spPr>
    </xdr:pic>
    <xdr:clientData/>
  </xdr:twoCellAnchor>
  <xdr:twoCellAnchor editAs="oneCell">
    <xdr:from>
      <xdr:col>3</xdr:col>
      <xdr:colOff>239888</xdr:colOff>
      <xdr:row>15</xdr:row>
      <xdr:rowOff>112888</xdr:rowOff>
    </xdr:from>
    <xdr:to>
      <xdr:col>5</xdr:col>
      <xdr:colOff>691444</xdr:colOff>
      <xdr:row>17</xdr:row>
      <xdr:rowOff>1354666</xdr:rowOff>
    </xdr:to>
    <xdr:pic>
      <xdr:nvPicPr>
        <xdr:cNvPr id="14" name="Imagen 13">
          <a:extLst>
            <a:ext uri="{FF2B5EF4-FFF2-40B4-BE49-F238E27FC236}">
              <a16:creationId xmlns:a16="http://schemas.microsoft.com/office/drawing/2014/main" xmlns="" id="{E09EF942-76E6-3926-3E03-5DF12FE20944}"/>
            </a:ext>
          </a:extLst>
        </xdr:cNvPr>
        <xdr:cNvPicPr>
          <a:picLocks noChangeAspect="1"/>
        </xdr:cNvPicPr>
      </xdr:nvPicPr>
      <xdr:blipFill>
        <a:blip xmlns:r="http://schemas.openxmlformats.org/officeDocument/2006/relationships" r:embed="rId4"/>
        <a:stretch>
          <a:fillRect/>
        </a:stretch>
      </xdr:blipFill>
      <xdr:spPr>
        <a:xfrm>
          <a:off x="11825110" y="9863666"/>
          <a:ext cx="3513667" cy="3513667"/>
        </a:xfrm>
        <a:prstGeom prst="rect">
          <a:avLst/>
        </a:prstGeom>
      </xdr:spPr>
    </xdr:pic>
    <xdr:clientData/>
  </xdr:twoCellAnchor>
  <xdr:twoCellAnchor editAs="oneCell">
    <xdr:from>
      <xdr:col>3</xdr:col>
      <xdr:colOff>719667</xdr:colOff>
      <xdr:row>24</xdr:row>
      <xdr:rowOff>2088445</xdr:rowOff>
    </xdr:from>
    <xdr:to>
      <xdr:col>5</xdr:col>
      <xdr:colOff>606777</xdr:colOff>
      <xdr:row>26</xdr:row>
      <xdr:rowOff>2356555</xdr:rowOff>
    </xdr:to>
    <xdr:pic>
      <xdr:nvPicPr>
        <xdr:cNvPr id="17" name="Imagen 16">
          <a:extLst>
            <a:ext uri="{FF2B5EF4-FFF2-40B4-BE49-F238E27FC236}">
              <a16:creationId xmlns:a16="http://schemas.microsoft.com/office/drawing/2014/main" xmlns="" id="{AB6FD80B-332D-7CAE-4C3A-C6B58EBCDB82}"/>
            </a:ext>
          </a:extLst>
        </xdr:cNvPr>
        <xdr:cNvPicPr>
          <a:picLocks noChangeAspect="1"/>
        </xdr:cNvPicPr>
      </xdr:nvPicPr>
      <xdr:blipFill>
        <a:blip xmlns:r="http://schemas.openxmlformats.org/officeDocument/2006/relationships" r:embed="rId5"/>
        <a:stretch>
          <a:fillRect/>
        </a:stretch>
      </xdr:blipFill>
      <xdr:spPr>
        <a:xfrm>
          <a:off x="12304889" y="17370778"/>
          <a:ext cx="2949221" cy="2949221"/>
        </a:xfrm>
        <a:prstGeom prst="rect">
          <a:avLst/>
        </a:prstGeom>
      </xdr:spPr>
    </xdr:pic>
    <xdr:clientData/>
  </xdr:twoCellAnchor>
  <xdr:twoCellAnchor editAs="oneCell">
    <xdr:from>
      <xdr:col>0</xdr:col>
      <xdr:colOff>366889</xdr:colOff>
      <xdr:row>37</xdr:row>
      <xdr:rowOff>465667</xdr:rowOff>
    </xdr:from>
    <xdr:to>
      <xdr:col>1</xdr:col>
      <xdr:colOff>5644</xdr:colOff>
      <xdr:row>45</xdr:row>
      <xdr:rowOff>141111</xdr:rowOff>
    </xdr:to>
    <xdr:pic>
      <xdr:nvPicPr>
        <xdr:cNvPr id="18" name="Imagen 17">
          <a:extLst>
            <a:ext uri="{FF2B5EF4-FFF2-40B4-BE49-F238E27FC236}">
              <a16:creationId xmlns:a16="http://schemas.microsoft.com/office/drawing/2014/main" xmlns="" id="{844087EA-75F1-350A-839B-52D5CF18BEF7}"/>
            </a:ext>
          </a:extLst>
        </xdr:cNvPr>
        <xdr:cNvPicPr>
          <a:picLocks noChangeAspect="1"/>
        </xdr:cNvPicPr>
      </xdr:nvPicPr>
      <xdr:blipFill>
        <a:blip xmlns:r="http://schemas.openxmlformats.org/officeDocument/2006/relationships" r:embed="rId6"/>
        <a:stretch>
          <a:fillRect/>
        </a:stretch>
      </xdr:blipFill>
      <xdr:spPr>
        <a:xfrm>
          <a:off x="366889" y="22958778"/>
          <a:ext cx="3076222" cy="3076222"/>
        </a:xfrm>
        <a:prstGeom prst="rect">
          <a:avLst/>
        </a:prstGeom>
      </xdr:spPr>
    </xdr:pic>
    <xdr:clientData/>
  </xdr:twoCellAnchor>
  <xdr:twoCellAnchor editAs="oneCell">
    <xdr:from>
      <xdr:col>4</xdr:col>
      <xdr:colOff>1100667</xdr:colOff>
      <xdr:row>99</xdr:row>
      <xdr:rowOff>409222</xdr:rowOff>
    </xdr:from>
    <xdr:to>
      <xdr:col>6</xdr:col>
      <xdr:colOff>1086556</xdr:colOff>
      <xdr:row>110</xdr:row>
      <xdr:rowOff>112888</xdr:rowOff>
    </xdr:to>
    <xdr:pic>
      <xdr:nvPicPr>
        <xdr:cNvPr id="19" name="Imagen 18">
          <a:extLst>
            <a:ext uri="{FF2B5EF4-FFF2-40B4-BE49-F238E27FC236}">
              <a16:creationId xmlns:a16="http://schemas.microsoft.com/office/drawing/2014/main" xmlns="" id="{93E483D0-34FF-5B84-8B9D-C88EFDC74B76}"/>
            </a:ext>
          </a:extLst>
        </xdr:cNvPr>
        <xdr:cNvPicPr>
          <a:picLocks noChangeAspect="1"/>
        </xdr:cNvPicPr>
      </xdr:nvPicPr>
      <xdr:blipFill>
        <a:blip xmlns:r="http://schemas.openxmlformats.org/officeDocument/2006/relationships" r:embed="rId7"/>
        <a:stretch>
          <a:fillRect/>
        </a:stretch>
      </xdr:blipFill>
      <xdr:spPr>
        <a:xfrm>
          <a:off x="13970000" y="41458444"/>
          <a:ext cx="3048000" cy="304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171449</xdr:colOff>
      <xdr:row>85</xdr:row>
      <xdr:rowOff>0</xdr:rowOff>
    </xdr:from>
    <xdr:to>
      <xdr:col>13</xdr:col>
      <xdr:colOff>171449</xdr:colOff>
      <xdr:row>85</xdr:row>
      <xdr:rowOff>161925</xdr:rowOff>
    </xdr:to>
    <xdr:sp macro="" textlink="">
      <xdr:nvSpPr>
        <xdr:cNvPr id="2" name="AutoShape 6">
          <a:hlinkClick xmlns:r="http://schemas.openxmlformats.org/officeDocument/2006/relationships" r:id="rId1"/>
          <a:extLst>
            <a:ext uri="{FF2B5EF4-FFF2-40B4-BE49-F238E27FC236}">
              <a16:creationId xmlns:a16="http://schemas.microsoft.com/office/drawing/2014/main" xmlns="" id="{65623442-5BC6-4750-A7DB-34EEB65D5237}"/>
            </a:ext>
          </a:extLst>
        </xdr:cNvPr>
        <xdr:cNvSpPr>
          <a:spLocks noChangeArrowheads="1"/>
        </xdr:cNvSpPr>
      </xdr:nvSpPr>
      <xdr:spPr bwMode="auto">
        <a:xfrm>
          <a:off x="20754974" y="56178450"/>
          <a:ext cx="0" cy="161925"/>
        </a:xfrm>
        <a:prstGeom prst="flowChartAlternateProcess">
          <a:avLst/>
        </a:prstGeom>
        <a:ln>
          <a:headEnd/>
          <a:tailEnd/>
        </a:ln>
      </xdr:spPr>
      <xdr:style>
        <a:lnRef idx="0">
          <a:schemeClr val="accent5"/>
        </a:lnRef>
        <a:fillRef idx="3">
          <a:schemeClr val="accent5"/>
        </a:fillRef>
        <a:effectRef idx="3">
          <a:schemeClr val="accent5"/>
        </a:effectRef>
        <a:fontRef idx="minor">
          <a:schemeClr val="lt1"/>
        </a:fontRef>
      </xdr:style>
      <xdr:txBody>
        <a:bodyPr vertOverflow="clip" wrap="square" lIns="27432" tIns="22860" rIns="27432" bIns="22860" anchor="ctr" upright="1"/>
        <a:lstStyle/>
        <a:p>
          <a:pPr algn="ctr" rtl="1">
            <a:defRPr sz="1000"/>
          </a:pPr>
          <a:r>
            <a:rPr lang="es-ES" sz="800" b="1" i="0" strike="noStrike">
              <a:solidFill>
                <a:srgbClr val="000000"/>
              </a:solidFill>
              <a:latin typeface="Arial"/>
              <a:cs typeface="Arial"/>
            </a:rPr>
            <a:t>Inicio</a:t>
          </a:r>
        </a:p>
      </xdr:txBody>
    </xdr:sp>
    <xdr:clientData fPrintsWithSheet="0"/>
  </xdr:twoCellAnchor>
  <xdr:twoCellAnchor editAs="oneCell">
    <xdr:from>
      <xdr:col>13</xdr:col>
      <xdr:colOff>104775</xdr:colOff>
      <xdr:row>85</xdr:row>
      <xdr:rowOff>0</xdr:rowOff>
    </xdr:from>
    <xdr:to>
      <xdr:col>13</xdr:col>
      <xdr:colOff>104775</xdr:colOff>
      <xdr:row>85</xdr:row>
      <xdr:rowOff>221192</xdr:rowOff>
    </xdr:to>
    <xdr:sp macro="" textlink="">
      <xdr:nvSpPr>
        <xdr:cNvPr id="3" name="AutoShape 6">
          <a:hlinkClick xmlns:r="http://schemas.openxmlformats.org/officeDocument/2006/relationships" r:id="rId1"/>
          <a:extLst>
            <a:ext uri="{FF2B5EF4-FFF2-40B4-BE49-F238E27FC236}">
              <a16:creationId xmlns:a16="http://schemas.microsoft.com/office/drawing/2014/main" xmlns="" id="{DBFCC607-8A04-4567-BBCF-796065B3F43A}"/>
            </a:ext>
          </a:extLst>
        </xdr:cNvPr>
        <xdr:cNvSpPr>
          <a:spLocks noChangeArrowheads="1"/>
        </xdr:cNvSpPr>
      </xdr:nvSpPr>
      <xdr:spPr bwMode="auto">
        <a:xfrm>
          <a:off x="20688300" y="56178450"/>
          <a:ext cx="0" cy="221192"/>
        </a:xfrm>
        <a:prstGeom prst="flowChartAlternateProcess">
          <a:avLst/>
        </a:prstGeom>
        <a:ln>
          <a:headEnd/>
          <a:tailEnd/>
        </a:ln>
      </xdr:spPr>
      <xdr:style>
        <a:lnRef idx="0">
          <a:schemeClr val="accent5"/>
        </a:lnRef>
        <a:fillRef idx="3">
          <a:schemeClr val="accent5"/>
        </a:fillRef>
        <a:effectRef idx="3">
          <a:schemeClr val="accent5"/>
        </a:effectRef>
        <a:fontRef idx="minor">
          <a:schemeClr val="lt1"/>
        </a:fontRef>
      </xdr:style>
      <xdr:txBody>
        <a:bodyPr vertOverflow="clip" wrap="square" lIns="27432" tIns="22860" rIns="27432" bIns="22860" anchor="ctr" upright="1"/>
        <a:lstStyle/>
        <a:p>
          <a:pPr algn="ctr" rtl="1">
            <a:defRPr sz="1000"/>
          </a:pPr>
          <a:r>
            <a:rPr lang="es-ES" sz="800" b="1" i="0" strike="noStrike">
              <a:solidFill>
                <a:srgbClr val="000000"/>
              </a:solidFill>
              <a:latin typeface="Arial"/>
              <a:cs typeface="Arial"/>
            </a:rPr>
            <a:t>Inicio</a:t>
          </a:r>
        </a:p>
      </xdr:txBody>
    </xdr:sp>
    <xdr:clientData fPrintsWithSheet="0"/>
  </xdr:twoCellAnchor>
  <xdr:twoCellAnchor>
    <xdr:from>
      <xdr:col>2</xdr:col>
      <xdr:colOff>1361811</xdr:colOff>
      <xdr:row>15</xdr:row>
      <xdr:rowOff>122252</xdr:rowOff>
    </xdr:from>
    <xdr:to>
      <xdr:col>7</xdr:col>
      <xdr:colOff>290513</xdr:colOff>
      <xdr:row>19</xdr:row>
      <xdr:rowOff>16543</xdr:rowOff>
    </xdr:to>
    <xdr:sp macro="" textlink="">
      <xdr:nvSpPr>
        <xdr:cNvPr id="4" name="CuadroTexto 11">
          <a:extLst>
            <a:ext uri="{FF2B5EF4-FFF2-40B4-BE49-F238E27FC236}">
              <a16:creationId xmlns:a16="http://schemas.microsoft.com/office/drawing/2014/main" xmlns="" id="{81DB9D72-CA14-44BE-B90B-C2A57E027C04}"/>
            </a:ext>
          </a:extLst>
        </xdr:cNvPr>
        <xdr:cNvSpPr txBox="1"/>
      </xdr:nvSpPr>
      <xdr:spPr>
        <a:xfrm>
          <a:off x="5438511" y="3208352"/>
          <a:ext cx="5443802" cy="656291"/>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1422400">
            <a:lnSpc>
              <a:spcPct val="90000"/>
            </a:lnSpc>
            <a:spcBef>
              <a:spcPct val="0"/>
            </a:spcBef>
            <a:spcAft>
              <a:spcPct val="35000"/>
            </a:spcAft>
          </a:pPr>
          <a:r>
            <a:rPr lang="es-MX" sz="1800" b="1" kern="1200">
              <a:solidFill>
                <a:srgbClr val="002060"/>
              </a:solidFill>
              <a:latin typeface="+mn-lt"/>
            </a:rPr>
            <a:t>Son todas las salidas de dinero necesarias para producir y vender los productos o servicios.</a:t>
          </a:r>
        </a:p>
        <a:p>
          <a:pPr defTabSz="1422400">
            <a:lnSpc>
              <a:spcPct val="90000"/>
            </a:lnSpc>
            <a:spcBef>
              <a:spcPct val="0"/>
            </a:spcBef>
            <a:spcAft>
              <a:spcPct val="35000"/>
            </a:spcAft>
          </a:pPr>
          <a:r>
            <a:rPr lang="es-MX" altLang="es-CO" sz="1800" b="1" kern="1200">
              <a:solidFill>
                <a:srgbClr val="002060"/>
              </a:solidFill>
              <a:latin typeface="+mn-lt"/>
            </a:rPr>
            <a:t>La gestión eficaz</a:t>
          </a:r>
          <a:r>
            <a:rPr lang="es-MX" altLang="es-CO" sz="1800" b="1" kern="1200" baseline="0">
              <a:solidFill>
                <a:srgbClr val="002060"/>
              </a:solidFill>
              <a:latin typeface="+mn-lt"/>
            </a:rPr>
            <a:t> de los costos es crucial para la rentabilidad del negocio</a:t>
          </a:r>
          <a:r>
            <a:rPr lang="es-MX" altLang="es-CO" sz="1800" b="1" kern="1200">
              <a:solidFill>
                <a:srgbClr val="002060"/>
              </a:solidFill>
              <a:latin typeface="+mn-lt"/>
            </a:rPr>
            <a:t> </a:t>
          </a:r>
          <a:endParaRPr lang="es-CO" altLang="es-CO" sz="1800" b="1">
            <a:solidFill>
              <a:srgbClr val="002060"/>
            </a:solidFill>
            <a:latin typeface="+mn-lt"/>
          </a:endParaRPr>
        </a:p>
      </xdr:txBody>
    </xdr:sp>
    <xdr:clientData/>
  </xdr:twoCellAnchor>
  <xdr:twoCellAnchor>
    <xdr:from>
      <xdr:col>7</xdr:col>
      <xdr:colOff>1897063</xdr:colOff>
      <xdr:row>37</xdr:row>
      <xdr:rowOff>129382</xdr:rowOff>
    </xdr:from>
    <xdr:to>
      <xdr:col>10</xdr:col>
      <xdr:colOff>223045</xdr:colOff>
      <xdr:row>39</xdr:row>
      <xdr:rowOff>97452</xdr:rowOff>
    </xdr:to>
    <xdr:sp macro="" textlink="">
      <xdr:nvSpPr>
        <xdr:cNvPr id="6" name="CuadroTexto 5">
          <a:extLst>
            <a:ext uri="{FF2B5EF4-FFF2-40B4-BE49-F238E27FC236}">
              <a16:creationId xmlns:a16="http://schemas.microsoft.com/office/drawing/2014/main" xmlns="" id="{CCC9F41A-2B0D-4D29-A2A8-7965A5F96E23}"/>
            </a:ext>
          </a:extLst>
        </xdr:cNvPr>
        <xdr:cNvSpPr txBox="1"/>
      </xdr:nvSpPr>
      <xdr:spPr>
        <a:xfrm>
          <a:off x="12488863" y="7406482"/>
          <a:ext cx="4812507" cy="406220"/>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2000" b="1" u="dbl">
              <a:solidFill>
                <a:srgbClr val="002060"/>
              </a:solidFill>
              <a:latin typeface="Savior Sans Expanded" pitchFamily="2" charset="77"/>
              <a:cs typeface="Libertad Bold" pitchFamily="2" charset="77"/>
            </a:rPr>
            <a:t>Costos Fijos:  </a:t>
          </a:r>
        </a:p>
      </xdr:txBody>
    </xdr:sp>
    <xdr:clientData/>
  </xdr:twoCellAnchor>
  <xdr:twoCellAnchor>
    <xdr:from>
      <xdr:col>0</xdr:col>
      <xdr:colOff>0</xdr:colOff>
      <xdr:row>37</xdr:row>
      <xdr:rowOff>116103</xdr:rowOff>
    </xdr:from>
    <xdr:to>
      <xdr:col>3</xdr:col>
      <xdr:colOff>754960</xdr:colOff>
      <xdr:row>39</xdr:row>
      <xdr:rowOff>24642</xdr:rowOff>
    </xdr:to>
    <xdr:sp macro="" textlink="">
      <xdr:nvSpPr>
        <xdr:cNvPr id="7" name="CuadroTexto 6">
          <a:extLst>
            <a:ext uri="{FF2B5EF4-FFF2-40B4-BE49-F238E27FC236}">
              <a16:creationId xmlns:a16="http://schemas.microsoft.com/office/drawing/2014/main" xmlns="" id="{632152ED-D4FD-4111-97C0-5719E0F04ABF}"/>
            </a:ext>
          </a:extLst>
        </xdr:cNvPr>
        <xdr:cNvSpPr txBox="1"/>
      </xdr:nvSpPr>
      <xdr:spPr>
        <a:xfrm>
          <a:off x="0" y="7393203"/>
          <a:ext cx="6317560" cy="346689"/>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2000" b="1" u="dbl">
              <a:solidFill>
                <a:srgbClr val="002060"/>
              </a:solidFill>
              <a:latin typeface="Savior Sans Expanded" pitchFamily="2" charset="77"/>
              <a:cs typeface="Libertad Bold" pitchFamily="2" charset="77"/>
            </a:rPr>
            <a:t>Calculo de salario del empresario(a):  </a:t>
          </a:r>
        </a:p>
      </xdr:txBody>
    </xdr:sp>
    <xdr:clientData/>
  </xdr:twoCellAnchor>
  <xdr:twoCellAnchor>
    <xdr:from>
      <xdr:col>7</xdr:col>
      <xdr:colOff>2528093</xdr:colOff>
      <xdr:row>57</xdr:row>
      <xdr:rowOff>45775</xdr:rowOff>
    </xdr:from>
    <xdr:to>
      <xdr:col>10</xdr:col>
      <xdr:colOff>1084526</xdr:colOff>
      <xdr:row>61</xdr:row>
      <xdr:rowOff>79113</xdr:rowOff>
    </xdr:to>
    <xdr:sp macro="" textlink="">
      <xdr:nvSpPr>
        <xdr:cNvPr id="8" name="Rectángulo 7">
          <a:extLst>
            <a:ext uri="{FF2B5EF4-FFF2-40B4-BE49-F238E27FC236}">
              <a16:creationId xmlns:a16="http://schemas.microsoft.com/office/drawing/2014/main" xmlns="" id="{4FEFCC88-735F-4759-AAFE-AAB9259005FF}"/>
            </a:ext>
          </a:extLst>
        </xdr:cNvPr>
        <xdr:cNvSpPr/>
      </xdr:nvSpPr>
      <xdr:spPr>
        <a:xfrm>
          <a:off x="13119893" y="11409100"/>
          <a:ext cx="5042958" cy="852488"/>
        </a:xfrm>
        <a:prstGeom prst="rect">
          <a:avLst/>
        </a:prstGeom>
        <a:ln/>
      </xdr:spPr>
      <xdr:style>
        <a:lnRef idx="1">
          <a:schemeClr val="accent1"/>
        </a:lnRef>
        <a:fillRef idx="2">
          <a:schemeClr val="accent1"/>
        </a:fillRef>
        <a:effectRef idx="1">
          <a:schemeClr val="accent1"/>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400" b="1" kern="1200">
              <a:solidFill>
                <a:srgbClr val="002060"/>
              </a:solidFill>
              <a:effectLst/>
              <a:latin typeface="+mn-lt"/>
              <a:ea typeface="+mn-ea"/>
              <a:cs typeface="+mn-cs"/>
            </a:rPr>
            <a:t>Los costos fijos se mantienen estables, aunque la producción y las ventas aumenten o disminuyan</a:t>
          </a:r>
        </a:p>
        <a:p>
          <a:pPr algn="ctr"/>
          <a:endParaRPr lang="es-CO" sz="1400" b="1"/>
        </a:p>
      </xdr:txBody>
    </xdr:sp>
    <xdr:clientData/>
  </xdr:twoCellAnchor>
  <xdr:twoCellAnchor>
    <xdr:from>
      <xdr:col>0</xdr:col>
      <xdr:colOff>0</xdr:colOff>
      <xdr:row>60</xdr:row>
      <xdr:rowOff>8730</xdr:rowOff>
    </xdr:from>
    <xdr:to>
      <xdr:col>2</xdr:col>
      <xdr:colOff>381793</xdr:colOff>
      <xdr:row>66</xdr:row>
      <xdr:rowOff>19844</xdr:rowOff>
    </xdr:to>
    <xdr:sp macro="" textlink="">
      <xdr:nvSpPr>
        <xdr:cNvPr id="9" name="Rectángulo 8">
          <a:extLst>
            <a:ext uri="{FF2B5EF4-FFF2-40B4-BE49-F238E27FC236}">
              <a16:creationId xmlns:a16="http://schemas.microsoft.com/office/drawing/2014/main" xmlns="" id="{ADF95E8F-7FEF-4ABD-9420-D15DDFB4909A}"/>
            </a:ext>
          </a:extLst>
        </xdr:cNvPr>
        <xdr:cNvSpPr/>
      </xdr:nvSpPr>
      <xdr:spPr>
        <a:xfrm>
          <a:off x="0" y="12045949"/>
          <a:ext cx="4453731" cy="1154114"/>
        </a:xfrm>
        <a:prstGeom prst="rect">
          <a:avLst/>
        </a:prstGeom>
        <a:ln/>
      </xdr:spPr>
      <xdr:style>
        <a:lnRef idx="1">
          <a:schemeClr val="accent1"/>
        </a:lnRef>
        <a:fillRef idx="2">
          <a:schemeClr val="accent1"/>
        </a:fillRef>
        <a:effectRef idx="1">
          <a:schemeClr val="accent1"/>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400" b="1" kern="1200">
              <a:solidFill>
                <a:srgbClr val="002060"/>
              </a:solidFill>
              <a:effectLst/>
              <a:latin typeface="+mn-lt"/>
              <a:ea typeface="+mn-ea"/>
              <a:cs typeface="+mn-cs"/>
            </a:rPr>
            <a:t>Es muy importante contemplar tus gastos personales y familiares para realizar este cálculo. En palabras más simples, debemos convertirnos en empleados(as) de nuestra empresa</a:t>
          </a:r>
        </a:p>
        <a:p>
          <a:pPr algn="ctr">
            <a:defRPr/>
          </a:pPr>
          <a:r>
            <a:rPr lang="es-CO" sz="1100" b="0">
              <a:solidFill>
                <a:sysClr val="windowText" lastClr="000000"/>
              </a:solidFill>
              <a:cs typeface="Times New Roman" pitchFamily="18" charset="0"/>
            </a:rPr>
            <a:t>.</a:t>
          </a:r>
          <a:endParaRPr lang="es-CO" sz="1100" b="0">
            <a:solidFill>
              <a:sysClr val="windowText" lastClr="000000"/>
            </a:solidFill>
          </a:endParaRPr>
        </a:p>
      </xdr:txBody>
    </xdr:sp>
    <xdr:clientData/>
  </xdr:twoCellAnchor>
  <xdr:twoCellAnchor>
    <xdr:from>
      <xdr:col>5</xdr:col>
      <xdr:colOff>50134</xdr:colOff>
      <xdr:row>67</xdr:row>
      <xdr:rowOff>77788</xdr:rowOff>
    </xdr:from>
    <xdr:to>
      <xdr:col>8</xdr:col>
      <xdr:colOff>2238375</xdr:colOff>
      <xdr:row>69</xdr:row>
      <xdr:rowOff>177271</xdr:rowOff>
    </xdr:to>
    <xdr:sp macro="" textlink="">
      <xdr:nvSpPr>
        <xdr:cNvPr id="10" name="CuadroTexto 3">
          <a:extLst>
            <a:ext uri="{FF2B5EF4-FFF2-40B4-BE49-F238E27FC236}">
              <a16:creationId xmlns:a16="http://schemas.microsoft.com/office/drawing/2014/main" xmlns="" id="{3C28AE3E-8217-4B70-B7F6-EC6B7224C5DF}"/>
            </a:ext>
          </a:extLst>
        </xdr:cNvPr>
        <xdr:cNvSpPr txBox="1"/>
      </xdr:nvSpPr>
      <xdr:spPr>
        <a:xfrm>
          <a:off x="8260684" y="13403263"/>
          <a:ext cx="7131716" cy="499533"/>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CO" sz="3200" b="1" u="sng">
              <a:solidFill>
                <a:srgbClr val="002060"/>
              </a:solidFill>
              <a:latin typeface="Savior Sans Expanded" pitchFamily="2" charset="77"/>
              <a:cs typeface="Libertad Bold" pitchFamily="2" charset="77"/>
            </a:rPr>
            <a:t>TIPO DE EMPRESA</a:t>
          </a:r>
        </a:p>
      </xdr:txBody>
    </xdr:sp>
    <xdr:clientData/>
  </xdr:twoCellAnchor>
  <xdr:twoCellAnchor>
    <xdr:from>
      <xdr:col>7</xdr:col>
      <xdr:colOff>106604</xdr:colOff>
      <xdr:row>81</xdr:row>
      <xdr:rowOff>23812</xdr:rowOff>
    </xdr:from>
    <xdr:to>
      <xdr:col>9</xdr:col>
      <xdr:colOff>322790</xdr:colOff>
      <xdr:row>83</xdr:row>
      <xdr:rowOff>300037</xdr:rowOff>
    </xdr:to>
    <xdr:grpSp>
      <xdr:nvGrpSpPr>
        <xdr:cNvPr id="11" name="Grupo 10">
          <a:extLst>
            <a:ext uri="{FF2B5EF4-FFF2-40B4-BE49-F238E27FC236}">
              <a16:creationId xmlns:a16="http://schemas.microsoft.com/office/drawing/2014/main" xmlns="" id="{22DC5DD7-EB6A-4E2E-B683-1B769722ABED}"/>
            </a:ext>
          </a:extLst>
        </xdr:cNvPr>
        <xdr:cNvGrpSpPr/>
      </xdr:nvGrpSpPr>
      <xdr:grpSpPr>
        <a:xfrm>
          <a:off x="11625504" y="17816512"/>
          <a:ext cx="5778786" cy="657225"/>
          <a:chOff x="3738021" y="1152082"/>
          <a:chExt cx="4851748" cy="1497763"/>
        </a:xfrm>
      </xdr:grpSpPr>
      <xdr:sp macro="" textlink="">
        <xdr:nvSpPr>
          <xdr:cNvPr id="12" name="Rectángulo: esquinas redondeadas 11">
            <a:extLst>
              <a:ext uri="{FF2B5EF4-FFF2-40B4-BE49-F238E27FC236}">
                <a16:creationId xmlns:a16="http://schemas.microsoft.com/office/drawing/2014/main" xmlns="" id="{10EBDA80-072C-4D93-A69E-B89E011EEFFD}"/>
              </a:ext>
            </a:extLst>
          </xdr:cNvPr>
          <xdr:cNvSpPr/>
        </xdr:nvSpPr>
        <xdr:spPr>
          <a:xfrm>
            <a:off x="3738021" y="1152082"/>
            <a:ext cx="4851748" cy="1497763"/>
          </a:xfrm>
          <a:prstGeom prst="round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p>
        </xdr:txBody>
      </xdr:sp>
      <xdr:sp macro="" textlink="">
        <xdr:nvSpPr>
          <xdr:cNvPr id="13" name="CuadroTexto 14">
            <a:extLst>
              <a:ext uri="{FF2B5EF4-FFF2-40B4-BE49-F238E27FC236}">
                <a16:creationId xmlns:a16="http://schemas.microsoft.com/office/drawing/2014/main" xmlns="" id="{A2B546B5-B3B0-4865-9FD2-B3C14D31C838}"/>
              </a:ext>
            </a:extLst>
          </xdr:cNvPr>
          <xdr:cNvSpPr txBox="1"/>
        </xdr:nvSpPr>
        <xdr:spPr>
          <a:xfrm>
            <a:off x="4038830" y="1173287"/>
            <a:ext cx="4313215" cy="1385408"/>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sz="1600" b="1"/>
              <a:t>Transforman la materia prima en los productos que venden</a:t>
            </a:r>
            <a:endParaRPr lang="es-419" sz="1600" b="1"/>
          </a:p>
        </xdr:txBody>
      </xdr:sp>
    </xdr:grpSp>
    <xdr:clientData/>
  </xdr:twoCellAnchor>
  <xdr:twoCellAnchor>
    <xdr:from>
      <xdr:col>7</xdr:col>
      <xdr:colOff>121742</xdr:colOff>
      <xdr:row>76</xdr:row>
      <xdr:rowOff>141816</xdr:rowOff>
    </xdr:from>
    <xdr:to>
      <xdr:col>9</xdr:col>
      <xdr:colOff>346602</xdr:colOff>
      <xdr:row>80</xdr:row>
      <xdr:rowOff>21166</xdr:rowOff>
    </xdr:to>
    <xdr:grpSp>
      <xdr:nvGrpSpPr>
        <xdr:cNvPr id="14" name="Grupo 13">
          <a:extLst>
            <a:ext uri="{FF2B5EF4-FFF2-40B4-BE49-F238E27FC236}">
              <a16:creationId xmlns:a16="http://schemas.microsoft.com/office/drawing/2014/main" xmlns="" id="{4A693C7A-CE57-4C9B-A713-1A0158C04E04}"/>
            </a:ext>
          </a:extLst>
        </xdr:cNvPr>
        <xdr:cNvGrpSpPr/>
      </xdr:nvGrpSpPr>
      <xdr:grpSpPr>
        <a:xfrm>
          <a:off x="11640642" y="16982016"/>
          <a:ext cx="5787460" cy="641350"/>
          <a:chOff x="3939969" y="3834150"/>
          <a:chExt cx="4851748" cy="1497763"/>
        </a:xfrm>
      </xdr:grpSpPr>
      <xdr:sp macro="" textlink="">
        <xdr:nvSpPr>
          <xdr:cNvPr id="15" name="Rectángulo: esquinas redondeadas 14">
            <a:extLst>
              <a:ext uri="{FF2B5EF4-FFF2-40B4-BE49-F238E27FC236}">
                <a16:creationId xmlns:a16="http://schemas.microsoft.com/office/drawing/2014/main" xmlns="" id="{F9883C60-A6EE-45E0-A46B-3B6971EC0E89}"/>
              </a:ext>
            </a:extLst>
          </xdr:cNvPr>
          <xdr:cNvSpPr/>
        </xdr:nvSpPr>
        <xdr:spPr>
          <a:xfrm>
            <a:off x="3939969" y="3834150"/>
            <a:ext cx="4851748" cy="1497763"/>
          </a:xfrm>
          <a:prstGeom prst="roundRect">
            <a:avLst/>
          </a:prstGeom>
          <a:solidFill>
            <a:schemeClr val="accent6">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p>
        </xdr:txBody>
      </xdr:sp>
      <xdr:sp macro="" textlink="">
        <xdr:nvSpPr>
          <xdr:cNvPr id="16" name="CuadroTexto 17">
            <a:extLst>
              <a:ext uri="{FF2B5EF4-FFF2-40B4-BE49-F238E27FC236}">
                <a16:creationId xmlns:a16="http://schemas.microsoft.com/office/drawing/2014/main" xmlns="" id="{4FDCA45B-8909-44B0-83D0-578D5A6A3B70}"/>
              </a:ext>
            </a:extLst>
          </xdr:cNvPr>
          <xdr:cNvSpPr txBox="1"/>
        </xdr:nvSpPr>
        <xdr:spPr>
          <a:xfrm>
            <a:off x="4161102" y="4150054"/>
            <a:ext cx="4313216" cy="84221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sz="1600" b="1"/>
              <a:t>Venden su conocimiento a través de servicios </a:t>
            </a:r>
            <a:endParaRPr lang="es-419" sz="1600" b="1"/>
          </a:p>
        </xdr:txBody>
      </xdr:sp>
    </xdr:grpSp>
    <xdr:clientData/>
  </xdr:twoCellAnchor>
  <xdr:twoCellAnchor>
    <xdr:from>
      <xdr:col>7</xdr:col>
      <xdr:colOff>112676</xdr:colOff>
      <xdr:row>72</xdr:row>
      <xdr:rowOff>48950</xdr:rowOff>
    </xdr:from>
    <xdr:to>
      <xdr:col>9</xdr:col>
      <xdr:colOff>316176</xdr:colOff>
      <xdr:row>75</xdr:row>
      <xdr:rowOff>133617</xdr:rowOff>
    </xdr:to>
    <xdr:grpSp>
      <xdr:nvGrpSpPr>
        <xdr:cNvPr id="17" name="Grupo 16">
          <a:extLst>
            <a:ext uri="{FF2B5EF4-FFF2-40B4-BE49-F238E27FC236}">
              <a16:creationId xmlns:a16="http://schemas.microsoft.com/office/drawing/2014/main" xmlns="" id="{5A728F48-A208-473C-9C2E-304348BF91F3}"/>
            </a:ext>
          </a:extLst>
        </xdr:cNvPr>
        <xdr:cNvGrpSpPr/>
      </xdr:nvGrpSpPr>
      <xdr:grpSpPr>
        <a:xfrm>
          <a:off x="11631576" y="16127150"/>
          <a:ext cx="5766100" cy="656167"/>
          <a:chOff x="3738021" y="5392147"/>
          <a:chExt cx="4851748" cy="1319634"/>
        </a:xfrm>
      </xdr:grpSpPr>
      <xdr:sp macro="" textlink="">
        <xdr:nvSpPr>
          <xdr:cNvPr id="18" name="Rectángulo: esquinas redondeadas 17">
            <a:extLst>
              <a:ext uri="{FF2B5EF4-FFF2-40B4-BE49-F238E27FC236}">
                <a16:creationId xmlns:a16="http://schemas.microsoft.com/office/drawing/2014/main" xmlns="" id="{0BFFEC0B-DE09-4276-9B4F-B3C7E91943E6}"/>
              </a:ext>
            </a:extLst>
          </xdr:cNvPr>
          <xdr:cNvSpPr/>
        </xdr:nvSpPr>
        <xdr:spPr>
          <a:xfrm>
            <a:off x="3738021" y="5392147"/>
            <a:ext cx="4851748" cy="1319634"/>
          </a:xfrm>
          <a:prstGeom prst="roundRect">
            <a:avLst/>
          </a:prstGeom>
          <a:solidFill>
            <a:srgbClr val="CCFF99"/>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p>
        </xdr:txBody>
      </xdr:sp>
      <xdr:sp macro="" textlink="">
        <xdr:nvSpPr>
          <xdr:cNvPr id="19" name="CuadroTexto 20">
            <a:extLst>
              <a:ext uri="{FF2B5EF4-FFF2-40B4-BE49-F238E27FC236}">
                <a16:creationId xmlns:a16="http://schemas.microsoft.com/office/drawing/2014/main" xmlns="" id="{0997BED5-433B-4ED7-A456-EAE5914EDA8D}"/>
              </a:ext>
            </a:extLst>
          </xdr:cNvPr>
          <xdr:cNvSpPr txBox="1"/>
        </xdr:nvSpPr>
        <xdr:spPr>
          <a:xfrm>
            <a:off x="4007287" y="5547401"/>
            <a:ext cx="4313216" cy="71534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sz="1600" b="1"/>
              <a:t>Compran y venden mercancías para el consumo</a:t>
            </a:r>
            <a:endParaRPr lang="es-419" sz="1600" b="1"/>
          </a:p>
        </xdr:txBody>
      </xdr:sp>
    </xdr:grpSp>
    <xdr:clientData/>
  </xdr:twoCellAnchor>
  <xdr:twoCellAnchor>
    <xdr:from>
      <xdr:col>4</xdr:col>
      <xdr:colOff>916780</xdr:colOff>
      <xdr:row>80</xdr:row>
      <xdr:rowOff>149679</xdr:rowOff>
    </xdr:from>
    <xdr:to>
      <xdr:col>7</xdr:col>
      <xdr:colOff>0</xdr:colOff>
      <xdr:row>83</xdr:row>
      <xdr:rowOff>166688</xdr:rowOff>
    </xdr:to>
    <xdr:sp macro="[0]!Servicios" textlink="">
      <xdr:nvSpPr>
        <xdr:cNvPr id="20" name="Forma libre: forma 19">
          <a:hlinkClick xmlns:r="http://schemas.openxmlformats.org/officeDocument/2006/relationships" r:id="rId2"/>
          <a:extLst>
            <a:ext uri="{FF2B5EF4-FFF2-40B4-BE49-F238E27FC236}">
              <a16:creationId xmlns:a16="http://schemas.microsoft.com/office/drawing/2014/main" xmlns="" id="{AEDC1032-E2AC-4CA5-8830-55E3CA4B27A5}"/>
            </a:ext>
          </a:extLst>
        </xdr:cNvPr>
        <xdr:cNvSpPr/>
      </xdr:nvSpPr>
      <xdr:spPr>
        <a:xfrm>
          <a:off x="7774780" y="16070036"/>
          <a:ext cx="2838791" cy="588509"/>
        </a:xfrm>
        <a:custGeom>
          <a:avLst/>
          <a:gdLst>
            <a:gd name="connsiteX0" fmla="*/ 0 w 2708211"/>
            <a:gd name="connsiteY0" fmla="*/ 0 h 1624926"/>
            <a:gd name="connsiteX1" fmla="*/ 2708211 w 2708211"/>
            <a:gd name="connsiteY1" fmla="*/ 0 h 1624926"/>
            <a:gd name="connsiteX2" fmla="*/ 2708211 w 2708211"/>
            <a:gd name="connsiteY2" fmla="*/ 1624926 h 1624926"/>
            <a:gd name="connsiteX3" fmla="*/ 0 w 2708211"/>
            <a:gd name="connsiteY3" fmla="*/ 1624926 h 1624926"/>
            <a:gd name="connsiteX4" fmla="*/ 0 w 2708211"/>
            <a:gd name="connsiteY4" fmla="*/ 0 h 162492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211" h="1624926">
              <a:moveTo>
                <a:pt x="0" y="0"/>
              </a:moveTo>
              <a:lnTo>
                <a:pt x="2708211" y="0"/>
              </a:lnTo>
              <a:lnTo>
                <a:pt x="2708211" y="1624926"/>
              </a:lnTo>
              <a:lnTo>
                <a:pt x="0" y="1624926"/>
              </a:lnTo>
              <a:lnTo>
                <a:pt x="0" y="0"/>
              </a:lnTo>
              <a:close/>
            </a:path>
          </a:pathLst>
        </a:custGeom>
        <a:solidFill>
          <a:srgbClr val="7030A0"/>
        </a:solidFill>
        <a:scene3d>
          <a:camera prst="perspectiveRelaxedModerately"/>
          <a:lightRig rig="threePt" dir="t"/>
        </a:scene3d>
        <a:sp3d extrusionH="38100" contourW="12700" prstMaterial="softEdge">
          <a:bevelT w="50800" h="88900"/>
          <a:bevelB w="31750" h="88900"/>
          <a:contourClr>
            <a:schemeClr val="accent1"/>
          </a:contourClr>
        </a:sp3d>
      </xdr:spPr>
      <xdr:style>
        <a:lnRef idx="0">
          <a:schemeClr val="lt1">
            <a:hueOff val="0"/>
            <a:satOff val="0"/>
            <a:lumOff val="0"/>
            <a:alphaOff val="0"/>
          </a:schemeClr>
        </a:lnRef>
        <a:fillRef idx="3">
          <a:scrgbClr r="0" g="0" b="0"/>
        </a:fillRef>
        <a:effectRef idx="3">
          <a:schemeClr val="accent5">
            <a:hueOff val="0"/>
            <a:satOff val="0"/>
            <a:lumOff val="0"/>
            <a:alphaOff val="0"/>
          </a:schemeClr>
        </a:effectRef>
        <a:fontRef idx="minor">
          <a:schemeClr val="lt1"/>
        </a:fontRef>
      </xdr:style>
      <xdr:txBody>
        <a:bodyPr spcFirstLastPara="0" vert="horz" wrap="square" lIns="121920" tIns="121920" rIns="121920" bIns="121920" numCol="1" spcCol="1270" anchor="ctr" anchorCtr="0">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1422400">
            <a:lnSpc>
              <a:spcPct val="90000"/>
            </a:lnSpc>
            <a:spcBef>
              <a:spcPct val="0"/>
            </a:spcBef>
            <a:spcAft>
              <a:spcPct val="35000"/>
            </a:spcAft>
            <a:buNone/>
          </a:pPr>
          <a:r>
            <a:rPr lang="es-ES" sz="1600" b="1" kern="1200"/>
            <a:t>    </a:t>
          </a:r>
          <a:r>
            <a:rPr lang="es-ES" sz="1600" b="1" kern="1200">
              <a:solidFill>
                <a:srgbClr val="002060"/>
              </a:solidFill>
            </a:rPr>
            <a:t>Producción</a:t>
          </a:r>
        </a:p>
      </xdr:txBody>
    </xdr:sp>
    <xdr:clientData/>
  </xdr:twoCellAnchor>
  <xdr:twoCellAnchor>
    <xdr:from>
      <xdr:col>4</xdr:col>
      <xdr:colOff>968977</xdr:colOff>
      <xdr:row>76</xdr:row>
      <xdr:rowOff>149679</xdr:rowOff>
    </xdr:from>
    <xdr:to>
      <xdr:col>7</xdr:col>
      <xdr:colOff>0</xdr:colOff>
      <xdr:row>79</xdr:row>
      <xdr:rowOff>72232</xdr:rowOff>
    </xdr:to>
    <xdr:sp macro="[0]!Servicios" textlink="">
      <xdr:nvSpPr>
        <xdr:cNvPr id="21" name="Forma libre: forma 20">
          <a:hlinkClick xmlns:r="http://schemas.openxmlformats.org/officeDocument/2006/relationships" r:id="rId2"/>
          <a:extLst>
            <a:ext uri="{FF2B5EF4-FFF2-40B4-BE49-F238E27FC236}">
              <a16:creationId xmlns:a16="http://schemas.microsoft.com/office/drawing/2014/main" xmlns="" id="{72760790-B3C1-4F28-BFCC-E06D8A349B29}"/>
            </a:ext>
          </a:extLst>
        </xdr:cNvPr>
        <xdr:cNvSpPr/>
      </xdr:nvSpPr>
      <xdr:spPr>
        <a:xfrm>
          <a:off x="7826977" y="15308036"/>
          <a:ext cx="2786594" cy="494053"/>
        </a:xfrm>
        <a:custGeom>
          <a:avLst/>
          <a:gdLst>
            <a:gd name="connsiteX0" fmla="*/ 0 w 2708211"/>
            <a:gd name="connsiteY0" fmla="*/ 0 h 1624926"/>
            <a:gd name="connsiteX1" fmla="*/ 2708211 w 2708211"/>
            <a:gd name="connsiteY1" fmla="*/ 0 h 1624926"/>
            <a:gd name="connsiteX2" fmla="*/ 2708211 w 2708211"/>
            <a:gd name="connsiteY2" fmla="*/ 1624926 h 1624926"/>
            <a:gd name="connsiteX3" fmla="*/ 0 w 2708211"/>
            <a:gd name="connsiteY3" fmla="*/ 1624926 h 1624926"/>
            <a:gd name="connsiteX4" fmla="*/ 0 w 2708211"/>
            <a:gd name="connsiteY4" fmla="*/ 0 h 162492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211" h="1624926">
              <a:moveTo>
                <a:pt x="0" y="0"/>
              </a:moveTo>
              <a:lnTo>
                <a:pt x="2708211" y="0"/>
              </a:lnTo>
              <a:lnTo>
                <a:pt x="2708211" y="1624926"/>
              </a:lnTo>
              <a:lnTo>
                <a:pt x="0" y="1624926"/>
              </a:lnTo>
              <a:lnTo>
                <a:pt x="0" y="0"/>
              </a:lnTo>
              <a:close/>
            </a:path>
          </a:pathLst>
        </a:custGeom>
        <a:solidFill>
          <a:srgbClr val="FF3C57"/>
        </a:solidFill>
        <a:scene3d>
          <a:camera prst="perspectiveRelaxedModerately"/>
          <a:lightRig rig="threePt" dir="t"/>
        </a:scene3d>
        <a:sp3d>
          <a:bevelT w="50800" h="88900"/>
          <a:bevelB w="31750" h="88900"/>
        </a:sp3d>
      </xdr:spPr>
      <xdr:style>
        <a:lnRef idx="0">
          <a:schemeClr val="lt1">
            <a:hueOff val="0"/>
            <a:satOff val="0"/>
            <a:lumOff val="0"/>
            <a:alphaOff val="0"/>
          </a:schemeClr>
        </a:lnRef>
        <a:fillRef idx="3">
          <a:scrgbClr r="0" g="0" b="0"/>
        </a:fillRef>
        <a:effectRef idx="3">
          <a:schemeClr val="accent5">
            <a:hueOff val="-3311292"/>
            <a:satOff val="13270"/>
            <a:lumOff val="2876"/>
            <a:alphaOff val="0"/>
          </a:schemeClr>
        </a:effectRef>
        <a:fontRef idx="minor">
          <a:schemeClr val="lt1"/>
        </a:fontRef>
      </xdr:style>
      <xdr:txBody>
        <a:bodyPr spcFirstLastPara="0" vert="horz" wrap="square" lIns="121920" tIns="121920" rIns="121920" bIns="121920" numCol="1" spcCol="1270" anchor="ctr" anchorCtr="0">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1422400">
            <a:lnSpc>
              <a:spcPct val="90000"/>
            </a:lnSpc>
            <a:spcBef>
              <a:spcPct val="0"/>
            </a:spcBef>
            <a:spcAft>
              <a:spcPct val="35000"/>
            </a:spcAft>
            <a:buNone/>
          </a:pPr>
          <a:r>
            <a:rPr lang="es-ES" sz="1600" b="1" kern="1200">
              <a:solidFill>
                <a:srgbClr val="002060"/>
              </a:solidFill>
            </a:rPr>
            <a:t>Servicios</a:t>
          </a:r>
        </a:p>
      </xdr:txBody>
    </xdr:sp>
    <xdr:clientData/>
  </xdr:twoCellAnchor>
  <xdr:twoCellAnchor>
    <xdr:from>
      <xdr:col>4</xdr:col>
      <xdr:colOff>973666</xdr:colOff>
      <xdr:row>72</xdr:row>
      <xdr:rowOff>13608</xdr:rowOff>
    </xdr:from>
    <xdr:to>
      <xdr:col>7</xdr:col>
      <xdr:colOff>0</xdr:colOff>
      <xdr:row>74</xdr:row>
      <xdr:rowOff>158752</xdr:rowOff>
    </xdr:to>
    <xdr:sp macro="[0]!Comercio" textlink="">
      <xdr:nvSpPr>
        <xdr:cNvPr id="22" name="Forma libre: forma 21">
          <a:hlinkClick xmlns:r="http://schemas.openxmlformats.org/officeDocument/2006/relationships" r:id="rId3"/>
          <a:extLst>
            <a:ext uri="{FF2B5EF4-FFF2-40B4-BE49-F238E27FC236}">
              <a16:creationId xmlns:a16="http://schemas.microsoft.com/office/drawing/2014/main" xmlns="" id="{AA92BB53-C98A-4D9F-82F2-8FC0376407A6}"/>
            </a:ext>
          </a:extLst>
        </xdr:cNvPr>
        <xdr:cNvSpPr/>
      </xdr:nvSpPr>
      <xdr:spPr>
        <a:xfrm>
          <a:off x="7831666" y="14409965"/>
          <a:ext cx="2781905" cy="526144"/>
        </a:xfrm>
        <a:custGeom>
          <a:avLst/>
          <a:gdLst>
            <a:gd name="connsiteX0" fmla="*/ 0 w 2708211"/>
            <a:gd name="connsiteY0" fmla="*/ 0 h 1624926"/>
            <a:gd name="connsiteX1" fmla="*/ 2708211 w 2708211"/>
            <a:gd name="connsiteY1" fmla="*/ 0 h 1624926"/>
            <a:gd name="connsiteX2" fmla="*/ 2708211 w 2708211"/>
            <a:gd name="connsiteY2" fmla="*/ 1624926 h 1624926"/>
            <a:gd name="connsiteX3" fmla="*/ 0 w 2708211"/>
            <a:gd name="connsiteY3" fmla="*/ 1624926 h 1624926"/>
            <a:gd name="connsiteX4" fmla="*/ 0 w 2708211"/>
            <a:gd name="connsiteY4" fmla="*/ 0 h 162492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211" h="1624926">
              <a:moveTo>
                <a:pt x="0" y="0"/>
              </a:moveTo>
              <a:lnTo>
                <a:pt x="2708211" y="0"/>
              </a:lnTo>
              <a:lnTo>
                <a:pt x="2708211" y="1624926"/>
              </a:lnTo>
              <a:lnTo>
                <a:pt x="0" y="1624926"/>
              </a:lnTo>
              <a:lnTo>
                <a:pt x="0" y="0"/>
              </a:lnTo>
              <a:close/>
            </a:path>
          </a:pathLst>
        </a:custGeom>
        <a:solidFill>
          <a:srgbClr val="6CB34F"/>
        </a:solidFill>
        <a:scene3d>
          <a:camera prst="perspectiveRelaxedModerately"/>
          <a:lightRig rig="threePt" dir="t"/>
        </a:scene3d>
        <a:sp3d>
          <a:bevelT w="50800" h="88900"/>
          <a:bevelB w="31750" h="88900"/>
        </a:sp3d>
      </xdr:spPr>
      <xdr:style>
        <a:lnRef idx="0">
          <a:schemeClr val="lt1">
            <a:hueOff val="0"/>
            <a:satOff val="0"/>
            <a:lumOff val="0"/>
            <a:alphaOff val="0"/>
          </a:schemeClr>
        </a:lnRef>
        <a:fillRef idx="3">
          <a:scrgbClr r="0" g="0" b="0"/>
        </a:fillRef>
        <a:effectRef idx="3">
          <a:schemeClr val="accent5">
            <a:hueOff val="-6622584"/>
            <a:satOff val="26541"/>
            <a:lumOff val="5752"/>
            <a:alphaOff val="0"/>
          </a:schemeClr>
        </a:effectRef>
        <a:fontRef idx="minor">
          <a:schemeClr val="lt1"/>
        </a:fontRef>
      </xdr:style>
      <xdr:txBody>
        <a:bodyPr spcFirstLastPara="0" vert="horz" wrap="square" lIns="121920" tIns="121920" rIns="121920" bIns="121920" numCol="1" spcCol="1270" anchor="ctr" anchorCtr="0">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1422400">
            <a:lnSpc>
              <a:spcPct val="90000"/>
            </a:lnSpc>
            <a:spcBef>
              <a:spcPct val="0"/>
            </a:spcBef>
            <a:spcAft>
              <a:spcPct val="35000"/>
            </a:spcAft>
            <a:buNone/>
          </a:pPr>
          <a:r>
            <a:rPr lang="es-ES" sz="1600" b="1" kern="1200">
              <a:solidFill>
                <a:srgbClr val="002060"/>
              </a:solidFill>
            </a:rPr>
            <a:t>Comercio</a:t>
          </a:r>
        </a:p>
      </xdr:txBody>
    </xdr:sp>
    <xdr:clientData/>
  </xdr:twoCellAnchor>
  <xdr:twoCellAnchor editAs="oneCell">
    <xdr:from>
      <xdr:col>5</xdr:col>
      <xdr:colOff>78292</xdr:colOff>
      <xdr:row>77</xdr:row>
      <xdr:rowOff>73288</xdr:rowOff>
    </xdr:from>
    <xdr:to>
      <xdr:col>5</xdr:col>
      <xdr:colOff>459554</xdr:colOff>
      <xdr:row>79</xdr:row>
      <xdr:rowOff>73550</xdr:rowOff>
    </xdr:to>
    <xdr:pic>
      <xdr:nvPicPr>
        <xdr:cNvPr id="23" name="Imagen 22">
          <a:extLst>
            <a:ext uri="{FF2B5EF4-FFF2-40B4-BE49-F238E27FC236}">
              <a16:creationId xmlns:a16="http://schemas.microsoft.com/office/drawing/2014/main" xmlns="" id="{EC02E1F3-8AC8-42E2-BD0D-548F6148ECB6}"/>
            </a:ext>
          </a:extLst>
        </xdr:cNvPr>
        <xdr:cNvPicPr>
          <a:picLocks noChangeAspect="1"/>
        </xdr:cNvPicPr>
      </xdr:nvPicPr>
      <xdr:blipFill>
        <a:blip xmlns:r="http://schemas.openxmlformats.org/officeDocument/2006/relationships" r:embed="rId4"/>
        <a:stretch>
          <a:fillRect/>
        </a:stretch>
      </xdr:blipFill>
      <xdr:spPr>
        <a:xfrm>
          <a:off x="8288842" y="15341863"/>
          <a:ext cx="381262" cy="381262"/>
        </a:xfrm>
        <a:prstGeom prst="rect">
          <a:avLst/>
        </a:prstGeom>
      </xdr:spPr>
    </xdr:pic>
    <xdr:clientData/>
  </xdr:twoCellAnchor>
  <xdr:twoCellAnchor editAs="oneCell">
    <xdr:from>
      <xdr:col>5</xdr:col>
      <xdr:colOff>94288</xdr:colOff>
      <xdr:row>72</xdr:row>
      <xdr:rowOff>139269</xdr:rowOff>
    </xdr:from>
    <xdr:to>
      <xdr:col>5</xdr:col>
      <xdr:colOff>468576</xdr:colOff>
      <xdr:row>74</xdr:row>
      <xdr:rowOff>132557</xdr:rowOff>
    </xdr:to>
    <xdr:pic>
      <xdr:nvPicPr>
        <xdr:cNvPr id="24" name="Imagen 23">
          <a:extLst>
            <a:ext uri="{FF2B5EF4-FFF2-40B4-BE49-F238E27FC236}">
              <a16:creationId xmlns:a16="http://schemas.microsoft.com/office/drawing/2014/main" xmlns="" id="{DA8146F4-8029-4315-8835-C5D50C81AD72}"/>
            </a:ext>
          </a:extLst>
        </xdr:cNvPr>
        <xdr:cNvPicPr>
          <a:picLocks noChangeAspect="1"/>
        </xdr:cNvPicPr>
      </xdr:nvPicPr>
      <xdr:blipFill>
        <a:blip xmlns:r="http://schemas.openxmlformats.org/officeDocument/2006/relationships" r:embed="rId5"/>
        <a:stretch>
          <a:fillRect/>
        </a:stretch>
      </xdr:blipFill>
      <xdr:spPr>
        <a:xfrm>
          <a:off x="8304838" y="14455344"/>
          <a:ext cx="374288" cy="374288"/>
        </a:xfrm>
        <a:prstGeom prst="rect">
          <a:avLst/>
        </a:prstGeom>
      </xdr:spPr>
    </xdr:pic>
    <xdr:clientData/>
  </xdr:twoCellAnchor>
  <xdr:twoCellAnchor>
    <xdr:from>
      <xdr:col>9</xdr:col>
      <xdr:colOff>750908</xdr:colOff>
      <xdr:row>77</xdr:row>
      <xdr:rowOff>21525</xdr:rowOff>
    </xdr:from>
    <xdr:to>
      <xdr:col>10</xdr:col>
      <xdr:colOff>473559</xdr:colOff>
      <xdr:row>80</xdr:row>
      <xdr:rowOff>1</xdr:rowOff>
    </xdr:to>
    <xdr:sp macro="" textlink="">
      <xdr:nvSpPr>
        <xdr:cNvPr id="25" name="Flecha: a la derecha 24">
          <a:extLst>
            <a:ext uri="{FF2B5EF4-FFF2-40B4-BE49-F238E27FC236}">
              <a16:creationId xmlns:a16="http://schemas.microsoft.com/office/drawing/2014/main" xmlns="" id="{0951C7CD-777E-44F8-B2F9-0484F1D667CF}"/>
            </a:ext>
          </a:extLst>
        </xdr:cNvPr>
        <xdr:cNvSpPr/>
      </xdr:nvSpPr>
      <xdr:spPr>
        <a:xfrm rot="10800000">
          <a:off x="16352858" y="15290100"/>
          <a:ext cx="1199026" cy="54997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1340115</xdr:colOff>
      <xdr:row>83</xdr:row>
      <xdr:rowOff>89960</xdr:rowOff>
    </xdr:from>
    <xdr:to>
      <xdr:col>4</xdr:col>
      <xdr:colOff>402167</xdr:colOff>
      <xdr:row>84</xdr:row>
      <xdr:rowOff>230188</xdr:rowOff>
    </xdr:to>
    <xdr:sp macro="" textlink="">
      <xdr:nvSpPr>
        <xdr:cNvPr id="26" name="Rectángulo 25">
          <a:extLst>
            <a:ext uri="{FF2B5EF4-FFF2-40B4-BE49-F238E27FC236}">
              <a16:creationId xmlns:a16="http://schemas.microsoft.com/office/drawing/2014/main" xmlns="" id="{3A353156-4089-4F8D-AD44-4B0C1310CB72}"/>
            </a:ext>
          </a:extLst>
        </xdr:cNvPr>
        <xdr:cNvSpPr/>
      </xdr:nvSpPr>
      <xdr:spPr>
        <a:xfrm>
          <a:off x="1340115" y="16501535"/>
          <a:ext cx="5910527" cy="692678"/>
        </a:xfrm>
        <a:prstGeom prst="rect">
          <a:avLst/>
        </a:prstGeom>
        <a:ln/>
      </xdr:spPr>
      <xdr:style>
        <a:lnRef idx="1">
          <a:schemeClr val="accent1"/>
        </a:lnRef>
        <a:fillRef idx="2">
          <a:schemeClr val="accent1"/>
        </a:fillRef>
        <a:effectRef idx="1">
          <a:schemeClr val="accent1"/>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CO" sz="1400" b="1" kern="1200">
              <a:solidFill>
                <a:srgbClr val="002060"/>
              </a:solidFill>
              <a:effectLst/>
              <a:latin typeface="+mn-lt"/>
              <a:ea typeface="+mn-ea"/>
              <a:cs typeface="+mn-cs"/>
            </a:rPr>
            <a:t>Los costos variables aumentan o disminuyen, cada vez que  la producción y las ventas aumentan o disminuyen</a:t>
          </a:r>
        </a:p>
        <a:p>
          <a:pPr algn="ctr"/>
          <a:endParaRPr lang="es-CO" sz="1400"/>
        </a:p>
      </xdr:txBody>
    </xdr:sp>
    <xdr:clientData/>
  </xdr:twoCellAnchor>
  <xdr:twoCellAnchor>
    <xdr:from>
      <xdr:col>0</xdr:col>
      <xdr:colOff>2152650</xdr:colOff>
      <xdr:row>0</xdr:row>
      <xdr:rowOff>114301</xdr:rowOff>
    </xdr:from>
    <xdr:to>
      <xdr:col>10</xdr:col>
      <xdr:colOff>476250</xdr:colOff>
      <xdr:row>8</xdr:row>
      <xdr:rowOff>38101</xdr:rowOff>
    </xdr:to>
    <xdr:sp macro="" textlink="">
      <xdr:nvSpPr>
        <xdr:cNvPr id="28" name="CuadroTexto 8">
          <a:extLst>
            <a:ext uri="{FF2B5EF4-FFF2-40B4-BE49-F238E27FC236}">
              <a16:creationId xmlns:a16="http://schemas.microsoft.com/office/drawing/2014/main" xmlns="" id="{2D48A968-CBEE-41D6-8A5B-D520D965D256}"/>
            </a:ext>
          </a:extLst>
        </xdr:cNvPr>
        <xdr:cNvSpPr txBox="1"/>
      </xdr:nvSpPr>
      <xdr:spPr>
        <a:xfrm>
          <a:off x="2152650" y="114301"/>
          <a:ext cx="15401925" cy="1447800"/>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endParaRPr lang="es-CO" sz="2400" b="1">
            <a:solidFill>
              <a:srgbClr val="7030A0"/>
            </a:solidFill>
            <a:latin typeface="Savior Sans Expanded" pitchFamily="2" charset="77"/>
            <a:cs typeface="Libertad Bold" pitchFamily="2" charset="77"/>
          </a:endParaRPr>
        </a:p>
      </xdr:txBody>
    </xdr:sp>
    <xdr:clientData/>
  </xdr:twoCellAnchor>
  <xdr:oneCellAnchor>
    <xdr:from>
      <xdr:col>4</xdr:col>
      <xdr:colOff>560916</xdr:colOff>
      <xdr:row>2</xdr:row>
      <xdr:rowOff>127000</xdr:rowOff>
    </xdr:from>
    <xdr:ext cx="184731" cy="264560"/>
    <xdr:sp macro="" textlink="">
      <xdr:nvSpPr>
        <xdr:cNvPr id="29" name="CuadroTexto 28">
          <a:extLst>
            <a:ext uri="{FF2B5EF4-FFF2-40B4-BE49-F238E27FC236}">
              <a16:creationId xmlns:a16="http://schemas.microsoft.com/office/drawing/2014/main" xmlns="" id="{11066984-6A50-4EF7-903E-096B378F1BD2}"/>
            </a:ext>
          </a:extLst>
        </xdr:cNvPr>
        <xdr:cNvSpPr txBox="1"/>
      </xdr:nvSpPr>
      <xdr:spPr>
        <a:xfrm>
          <a:off x="7409391" y="50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2</xdr:col>
      <xdr:colOff>551846</xdr:colOff>
      <xdr:row>1</xdr:row>
      <xdr:rowOff>13609</xdr:rowOff>
    </xdr:from>
    <xdr:ext cx="10212916" cy="1164166"/>
    <xdr:sp macro="" textlink="">
      <xdr:nvSpPr>
        <xdr:cNvPr id="30" name="CuadroTexto 29">
          <a:extLst>
            <a:ext uri="{FF2B5EF4-FFF2-40B4-BE49-F238E27FC236}">
              <a16:creationId xmlns:a16="http://schemas.microsoft.com/office/drawing/2014/main" xmlns="" id="{33862088-1548-4055-8194-D84226AF0631}"/>
            </a:ext>
          </a:extLst>
        </xdr:cNvPr>
        <xdr:cNvSpPr txBox="1"/>
      </xdr:nvSpPr>
      <xdr:spPr>
        <a:xfrm>
          <a:off x="4633989" y="204109"/>
          <a:ext cx="10212916" cy="116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CO" sz="3600" b="1">
              <a:solidFill>
                <a:srgbClr val="002060"/>
              </a:solidFill>
              <a:effectLst/>
              <a:latin typeface="+mn-lt"/>
              <a:ea typeface="+mn-ea"/>
              <a:cs typeface="+mn-cs"/>
            </a:rPr>
            <a:t>PLANTILLA FINANCIERA IDEACION</a:t>
          </a:r>
          <a:endParaRPr lang="es-CO" sz="3600" b="1">
            <a:solidFill>
              <a:srgbClr val="002060"/>
            </a:solidFill>
            <a:effectLst/>
          </a:endParaRPr>
        </a:p>
        <a:p>
          <a:pPr algn="ctr"/>
          <a:r>
            <a:rPr lang="es-CO" sz="2400" b="1" u="sng">
              <a:solidFill>
                <a:srgbClr val="002060"/>
              </a:solidFill>
              <a:effectLst/>
              <a:latin typeface="+mn-lt"/>
              <a:ea typeface="+mn-ea"/>
              <a:cs typeface="+mn-cs"/>
            </a:rPr>
            <a:t>LOS COSTOS DE MI EMPRESA (PRODUCCION/SERVICIOS).</a:t>
          </a:r>
          <a:endParaRPr lang="es-CO" sz="2400" b="1" u="sng">
            <a:solidFill>
              <a:srgbClr val="002060"/>
            </a:solidFill>
            <a:effectLst/>
          </a:endParaRPr>
        </a:p>
        <a:p>
          <a:endParaRPr lang="es-CO" sz="1100"/>
        </a:p>
      </xdr:txBody>
    </xdr:sp>
    <xdr:clientData/>
  </xdr:oneCellAnchor>
  <xdr:twoCellAnchor>
    <xdr:from>
      <xdr:col>0</xdr:col>
      <xdr:colOff>3283857</xdr:colOff>
      <xdr:row>11</xdr:row>
      <xdr:rowOff>99785</xdr:rowOff>
    </xdr:from>
    <xdr:to>
      <xdr:col>2</xdr:col>
      <xdr:colOff>1058332</xdr:colOff>
      <xdr:row>19</xdr:row>
      <xdr:rowOff>36285</xdr:rowOff>
    </xdr:to>
    <xdr:sp macro="" textlink="">
      <xdr:nvSpPr>
        <xdr:cNvPr id="35" name="Bocadillo nube: nube 34">
          <a:extLst>
            <a:ext uri="{FF2B5EF4-FFF2-40B4-BE49-F238E27FC236}">
              <a16:creationId xmlns:a16="http://schemas.microsoft.com/office/drawing/2014/main" xmlns="" id="{F064BF82-5563-4734-8B6E-C8EBF3A0C0E9}"/>
            </a:ext>
          </a:extLst>
        </xdr:cNvPr>
        <xdr:cNvSpPr/>
      </xdr:nvSpPr>
      <xdr:spPr>
        <a:xfrm>
          <a:off x="3283857" y="2494642"/>
          <a:ext cx="2854475" cy="1533072"/>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¿Que entendemos por costos de la empresa?</a:t>
          </a:r>
        </a:p>
      </xdr:txBody>
    </xdr:sp>
    <xdr:clientData/>
  </xdr:twoCellAnchor>
  <xdr:twoCellAnchor>
    <xdr:from>
      <xdr:col>2</xdr:col>
      <xdr:colOff>886354</xdr:colOff>
      <xdr:row>35</xdr:row>
      <xdr:rowOff>47625</xdr:rowOff>
    </xdr:from>
    <xdr:to>
      <xdr:col>4</xdr:col>
      <xdr:colOff>404811</xdr:colOff>
      <xdr:row>40</xdr:row>
      <xdr:rowOff>91282</xdr:rowOff>
    </xdr:to>
    <xdr:sp macro="" textlink="">
      <xdr:nvSpPr>
        <xdr:cNvPr id="40" name="Bocadillo: ovalado 39">
          <a:extLst>
            <a:ext uri="{FF2B5EF4-FFF2-40B4-BE49-F238E27FC236}">
              <a16:creationId xmlns:a16="http://schemas.microsoft.com/office/drawing/2014/main" xmlns="" id="{A0FB0F61-7535-4ED1-9C81-D89B5E86170C}"/>
            </a:ext>
          </a:extLst>
        </xdr:cNvPr>
        <xdr:cNvSpPr/>
      </xdr:nvSpPr>
      <xdr:spPr>
        <a:xfrm>
          <a:off x="4958292" y="6941344"/>
          <a:ext cx="2292613" cy="1067594"/>
        </a:xfrm>
        <a:prstGeom prst="wedgeEllipseCallout">
          <a:avLst>
            <a:gd name="adj1" fmla="val -19929"/>
            <a:gd name="adj2" fmla="val 79617"/>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600" b="1">
              <a:solidFill>
                <a:schemeClr val="lt1"/>
              </a:solidFill>
              <a:effectLst/>
              <a:latin typeface="+mn-lt"/>
              <a:ea typeface="+mn-ea"/>
              <a:cs typeface="+mn-cs"/>
            </a:rPr>
            <a:t>Paso 1: Salario del empresario(a).</a:t>
          </a:r>
        </a:p>
      </xdr:txBody>
    </xdr:sp>
    <xdr:clientData/>
  </xdr:twoCellAnchor>
  <xdr:twoCellAnchor>
    <xdr:from>
      <xdr:col>10</xdr:col>
      <xdr:colOff>1025525</xdr:colOff>
      <xdr:row>34</xdr:row>
      <xdr:rowOff>163285</xdr:rowOff>
    </xdr:from>
    <xdr:to>
      <xdr:col>12</xdr:col>
      <xdr:colOff>367392</xdr:colOff>
      <xdr:row>40</xdr:row>
      <xdr:rowOff>111128</xdr:rowOff>
    </xdr:to>
    <xdr:sp macro="" textlink="">
      <xdr:nvSpPr>
        <xdr:cNvPr id="41" name="Bocadillo: ovalado 40">
          <a:extLst>
            <a:ext uri="{FF2B5EF4-FFF2-40B4-BE49-F238E27FC236}">
              <a16:creationId xmlns:a16="http://schemas.microsoft.com/office/drawing/2014/main" xmlns="" id="{A24F787C-03B7-4365-91FD-C58DE2C9297E}"/>
            </a:ext>
          </a:extLst>
        </xdr:cNvPr>
        <xdr:cNvSpPr/>
      </xdr:nvSpPr>
      <xdr:spPr>
        <a:xfrm>
          <a:off x="18103850" y="6868885"/>
          <a:ext cx="1742167" cy="1157518"/>
        </a:xfrm>
        <a:prstGeom prst="wedgeEllipse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lt1"/>
              </a:solidFill>
              <a:effectLst/>
              <a:latin typeface="+mn-lt"/>
              <a:ea typeface="+mn-ea"/>
              <a:cs typeface="+mn-cs"/>
            </a:rPr>
            <a:t>Paso 2: Mis costos fijos </a:t>
          </a:r>
        </a:p>
      </xdr:txBody>
    </xdr:sp>
    <xdr:clientData/>
  </xdr:twoCellAnchor>
  <xdr:twoCellAnchor>
    <xdr:from>
      <xdr:col>3</xdr:col>
      <xdr:colOff>731571</xdr:colOff>
      <xdr:row>38</xdr:row>
      <xdr:rowOff>198439</xdr:rowOff>
    </xdr:from>
    <xdr:to>
      <xdr:col>7</xdr:col>
      <xdr:colOff>202406</xdr:colOff>
      <xdr:row>49</xdr:row>
      <xdr:rowOff>119062</xdr:rowOff>
    </xdr:to>
    <xdr:sp macro="" textlink="">
      <xdr:nvSpPr>
        <xdr:cNvPr id="42" name="Nube 41">
          <a:extLst>
            <a:ext uri="{FF2B5EF4-FFF2-40B4-BE49-F238E27FC236}">
              <a16:creationId xmlns:a16="http://schemas.microsoft.com/office/drawing/2014/main" xmlns="" id="{99197A85-454A-4C8D-9687-5686489AA0D5}"/>
            </a:ext>
          </a:extLst>
        </xdr:cNvPr>
        <xdr:cNvSpPr/>
      </xdr:nvSpPr>
      <xdr:spPr>
        <a:xfrm>
          <a:off x="6291790" y="7663658"/>
          <a:ext cx="4495272" cy="2194717"/>
        </a:xfrm>
        <a:prstGeom prst="cloud">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effectLst/>
              <a:latin typeface="+mn-lt"/>
              <a:ea typeface="+mn-ea"/>
              <a:cs typeface="+mn-cs"/>
            </a:rPr>
            <a:t>                                                                 ¿Sabías que es muy importante que tengas claro tus gastos personales?</a:t>
          </a:r>
        </a:p>
        <a:p>
          <a:pPr algn="ctr"/>
          <a:r>
            <a:rPr lang="es-CO" sz="1600" b="1">
              <a:solidFill>
                <a:schemeClr val="bg1"/>
              </a:solidFill>
              <a:effectLst/>
              <a:latin typeface="+mn-lt"/>
              <a:ea typeface="+mn-ea"/>
              <a:cs typeface="+mn-cs"/>
            </a:rPr>
            <a:t>Saberlo nos ayudará a calcular nuestro salario como empresarios(as)</a:t>
          </a:r>
        </a:p>
      </xdr:txBody>
    </xdr:sp>
    <xdr:clientData/>
  </xdr:twoCellAnchor>
  <xdr:twoCellAnchor>
    <xdr:from>
      <xdr:col>10</xdr:col>
      <xdr:colOff>643718</xdr:colOff>
      <xdr:row>72</xdr:row>
      <xdr:rowOff>142876</xdr:rowOff>
    </xdr:from>
    <xdr:to>
      <xdr:col>13</xdr:col>
      <xdr:colOff>1100667</xdr:colOff>
      <xdr:row>83</xdr:row>
      <xdr:rowOff>465667</xdr:rowOff>
    </xdr:to>
    <xdr:sp macro="" textlink="">
      <xdr:nvSpPr>
        <xdr:cNvPr id="44" name="Nube 43">
          <a:extLst>
            <a:ext uri="{FF2B5EF4-FFF2-40B4-BE49-F238E27FC236}">
              <a16:creationId xmlns:a16="http://schemas.microsoft.com/office/drawing/2014/main" xmlns="" id="{290C48E7-9605-45EB-B63C-C178CF1F2C85}"/>
            </a:ext>
          </a:extLst>
        </xdr:cNvPr>
        <xdr:cNvSpPr/>
      </xdr:nvSpPr>
      <xdr:spPr>
        <a:xfrm>
          <a:off x="20921385" y="16638765"/>
          <a:ext cx="4450393" cy="2495902"/>
        </a:xfrm>
        <a:prstGeom prst="cloud">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solidFill>
                <a:schemeClr val="bg1"/>
              </a:solidFill>
              <a:effectLst/>
              <a:latin typeface="+mn-lt"/>
              <a:ea typeface="+mn-ea"/>
              <a:cs typeface="+mn-cs"/>
            </a:rPr>
            <a:t>¿Como te fue con los costos fijos? Ahora que ya los conoces, te invito a que identifiques el tipo de empresa que tienes para calcular tus costos variables.</a:t>
          </a:r>
        </a:p>
      </xdr:txBody>
    </xdr:sp>
    <xdr:clientData/>
  </xdr:twoCellAnchor>
  <xdr:twoCellAnchor>
    <xdr:from>
      <xdr:col>13</xdr:col>
      <xdr:colOff>1044222</xdr:colOff>
      <xdr:row>65</xdr:row>
      <xdr:rowOff>14111</xdr:rowOff>
    </xdr:from>
    <xdr:to>
      <xdr:col>15</xdr:col>
      <xdr:colOff>1016000</xdr:colOff>
      <xdr:row>72</xdr:row>
      <xdr:rowOff>0</xdr:rowOff>
    </xdr:to>
    <xdr:sp macro="" textlink="">
      <xdr:nvSpPr>
        <xdr:cNvPr id="45" name="Bocadillo: ovalado 44">
          <a:extLst>
            <a:ext uri="{FF2B5EF4-FFF2-40B4-BE49-F238E27FC236}">
              <a16:creationId xmlns:a16="http://schemas.microsoft.com/office/drawing/2014/main" xmlns="" id="{3811B797-152C-4130-93B5-7EC0F3BDF4E1}"/>
            </a:ext>
          </a:extLst>
        </xdr:cNvPr>
        <xdr:cNvSpPr/>
      </xdr:nvSpPr>
      <xdr:spPr>
        <a:xfrm>
          <a:off x="25315333" y="15127111"/>
          <a:ext cx="2427111" cy="1368778"/>
        </a:xfrm>
        <a:prstGeom prst="wedgeEllipseCallout">
          <a:avLst>
            <a:gd name="adj1" fmla="val -13298"/>
            <a:gd name="adj2" fmla="val 73517"/>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lt1"/>
              </a:solidFill>
              <a:effectLst/>
              <a:latin typeface="+mn-lt"/>
              <a:ea typeface="+mn-ea"/>
              <a:cs typeface="+mn-cs"/>
            </a:rPr>
            <a:t>Paso 3: ¿Cuál es mi tipo de empresa?</a:t>
          </a:r>
          <a:endParaRPr lang="es-CO" sz="1600" b="1"/>
        </a:p>
      </xdr:txBody>
    </xdr:sp>
    <xdr:clientData/>
  </xdr:twoCellAnchor>
  <xdr:twoCellAnchor>
    <xdr:from>
      <xdr:col>0</xdr:col>
      <xdr:colOff>1487223</xdr:colOff>
      <xdr:row>66</xdr:row>
      <xdr:rowOff>55121</xdr:rowOff>
    </xdr:from>
    <xdr:to>
      <xdr:col>1</xdr:col>
      <xdr:colOff>904874</xdr:colOff>
      <xdr:row>71</xdr:row>
      <xdr:rowOff>185208</xdr:rowOff>
    </xdr:to>
    <xdr:sp macro="" textlink="">
      <xdr:nvSpPr>
        <xdr:cNvPr id="47" name="Bocadillo: ovalado 46">
          <a:extLst>
            <a:ext uri="{FF2B5EF4-FFF2-40B4-BE49-F238E27FC236}">
              <a16:creationId xmlns:a16="http://schemas.microsoft.com/office/drawing/2014/main" xmlns="" id="{352CEA89-46D4-4DD1-838C-1BFE80064FE3}"/>
            </a:ext>
          </a:extLst>
        </xdr:cNvPr>
        <xdr:cNvSpPr/>
      </xdr:nvSpPr>
      <xdr:spPr>
        <a:xfrm>
          <a:off x="1487223" y="15365677"/>
          <a:ext cx="2804318" cy="1117864"/>
        </a:xfrm>
        <a:prstGeom prst="wedgeEllipseCallout">
          <a:avLst>
            <a:gd name="adj1" fmla="val -42381"/>
            <a:gd name="adj2" fmla="val 71482"/>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lt1"/>
              </a:solidFill>
              <a:effectLst/>
              <a:latin typeface="+mn-lt"/>
              <a:ea typeface="+mn-ea"/>
              <a:cs typeface="+mn-cs"/>
            </a:rPr>
            <a:t>Paso 3: Mis costos variables</a:t>
          </a:r>
        </a:p>
      </xdr:txBody>
    </xdr:sp>
    <xdr:clientData/>
  </xdr:twoCellAnchor>
  <xdr:twoCellAnchor>
    <xdr:from>
      <xdr:col>3</xdr:col>
      <xdr:colOff>1030111</xdr:colOff>
      <xdr:row>75</xdr:row>
      <xdr:rowOff>65001</xdr:rowOff>
    </xdr:from>
    <xdr:to>
      <xdr:col>4</xdr:col>
      <xdr:colOff>717506</xdr:colOff>
      <xdr:row>79</xdr:row>
      <xdr:rowOff>48723</xdr:rowOff>
    </xdr:to>
    <xdr:sp macro="" textlink="">
      <xdr:nvSpPr>
        <xdr:cNvPr id="48" name="Es igual a 47">
          <a:extLst>
            <a:ext uri="{FF2B5EF4-FFF2-40B4-BE49-F238E27FC236}">
              <a16:creationId xmlns:a16="http://schemas.microsoft.com/office/drawing/2014/main" xmlns="" id="{401418F0-6AB1-46E9-B786-C3C153C2E401}"/>
            </a:ext>
          </a:extLst>
        </xdr:cNvPr>
        <xdr:cNvSpPr/>
      </xdr:nvSpPr>
      <xdr:spPr>
        <a:xfrm>
          <a:off x="7817555" y="17153557"/>
          <a:ext cx="1154951" cy="773944"/>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0</xdr:col>
      <xdr:colOff>2355054</xdr:colOff>
      <xdr:row>71</xdr:row>
      <xdr:rowOff>108039</xdr:rowOff>
    </xdr:from>
    <xdr:to>
      <xdr:col>3</xdr:col>
      <xdr:colOff>1045103</xdr:colOff>
      <xdr:row>82</xdr:row>
      <xdr:rowOff>132294</xdr:rowOff>
    </xdr:to>
    <xdr:sp macro="" textlink="">
      <xdr:nvSpPr>
        <xdr:cNvPr id="49" name="Nube 48">
          <a:extLst>
            <a:ext uri="{FF2B5EF4-FFF2-40B4-BE49-F238E27FC236}">
              <a16:creationId xmlns:a16="http://schemas.microsoft.com/office/drawing/2014/main" xmlns="" id="{EDC440C3-44D2-4C1D-9195-2686FEF7E25F}"/>
            </a:ext>
          </a:extLst>
        </xdr:cNvPr>
        <xdr:cNvSpPr/>
      </xdr:nvSpPr>
      <xdr:spPr>
        <a:xfrm>
          <a:off x="2355054" y="16406372"/>
          <a:ext cx="5477493" cy="2197366"/>
        </a:xfrm>
        <a:prstGeom prst="cloud">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effectLst/>
              <a:latin typeface="+mn-lt"/>
              <a:ea typeface="+mn-ea"/>
              <a:cs typeface="+mn-cs"/>
            </a:rPr>
            <a:t>Ahora que identificaste el tipo de empresa</a:t>
          </a:r>
          <a:r>
            <a:rPr lang="es-CO" sz="1800" b="1" baseline="0">
              <a:solidFill>
                <a:schemeClr val="bg1"/>
              </a:solidFill>
              <a:effectLst/>
              <a:latin typeface="+mn-lt"/>
              <a:ea typeface="+mn-ea"/>
              <a:cs typeface="+mn-cs"/>
            </a:rPr>
            <a:t> que tienes, te invito a que oprimas el botón de la derecha según corresponda a tu negocio.</a:t>
          </a:r>
          <a:endParaRPr lang="es-CO" sz="1800" b="1">
            <a:solidFill>
              <a:schemeClr val="bg1"/>
            </a:solidFill>
            <a:effectLst/>
            <a:latin typeface="+mn-lt"/>
            <a:ea typeface="+mn-ea"/>
            <a:cs typeface="+mn-cs"/>
          </a:endParaRPr>
        </a:p>
      </xdr:txBody>
    </xdr:sp>
    <xdr:clientData/>
  </xdr:twoCellAnchor>
  <xdr:twoCellAnchor>
    <xdr:from>
      <xdr:col>7</xdr:col>
      <xdr:colOff>559593</xdr:colOff>
      <xdr:row>45</xdr:row>
      <xdr:rowOff>113769</xdr:rowOff>
    </xdr:from>
    <xdr:to>
      <xdr:col>7</xdr:col>
      <xdr:colOff>1833562</xdr:colOff>
      <xdr:row>49</xdr:row>
      <xdr:rowOff>71437</xdr:rowOff>
    </xdr:to>
    <xdr:sp macro="" textlink="">
      <xdr:nvSpPr>
        <xdr:cNvPr id="54" name="Flecha: a la derecha 53">
          <a:extLst>
            <a:ext uri="{FF2B5EF4-FFF2-40B4-BE49-F238E27FC236}">
              <a16:creationId xmlns:a16="http://schemas.microsoft.com/office/drawing/2014/main" xmlns="" id="{6083313A-BA1B-4F3F-B55F-AED8BE6F41BE}"/>
            </a:ext>
          </a:extLst>
        </xdr:cNvPr>
        <xdr:cNvSpPr/>
      </xdr:nvSpPr>
      <xdr:spPr>
        <a:xfrm>
          <a:off x="11151393" y="9029169"/>
          <a:ext cx="1273969" cy="757768"/>
        </a:xfrm>
        <a:prstGeom prst="rightArrow">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329406</xdr:colOff>
      <xdr:row>64</xdr:row>
      <xdr:rowOff>10583</xdr:rowOff>
    </xdr:from>
    <xdr:to>
      <xdr:col>11</xdr:col>
      <xdr:colOff>844020</xdr:colOff>
      <xdr:row>69</xdr:row>
      <xdr:rowOff>23813</xdr:rowOff>
    </xdr:to>
    <xdr:sp macro="" textlink="">
      <xdr:nvSpPr>
        <xdr:cNvPr id="55" name="Flecha: hacia abajo 54">
          <a:extLst>
            <a:ext uri="{FF2B5EF4-FFF2-40B4-BE49-F238E27FC236}">
              <a16:creationId xmlns:a16="http://schemas.microsoft.com/office/drawing/2014/main" xmlns="" id="{C5816019-9885-4818-8811-3FC1CFECD313}"/>
            </a:ext>
          </a:extLst>
        </xdr:cNvPr>
        <xdr:cNvSpPr/>
      </xdr:nvSpPr>
      <xdr:spPr>
        <a:xfrm>
          <a:off x="18693606" y="12764558"/>
          <a:ext cx="514614" cy="98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105833</xdr:colOff>
      <xdr:row>81</xdr:row>
      <xdr:rowOff>148166</xdr:rowOff>
    </xdr:from>
    <xdr:to>
      <xdr:col>5</xdr:col>
      <xdr:colOff>487095</xdr:colOff>
      <xdr:row>83</xdr:row>
      <xdr:rowOff>148428</xdr:rowOff>
    </xdr:to>
    <xdr:pic>
      <xdr:nvPicPr>
        <xdr:cNvPr id="56" name="Imagen 55">
          <a:extLst>
            <a:ext uri="{FF2B5EF4-FFF2-40B4-BE49-F238E27FC236}">
              <a16:creationId xmlns:a16="http://schemas.microsoft.com/office/drawing/2014/main" xmlns="" id="{E50741CC-9395-4CA5-9061-EA7BDC57C4E1}"/>
            </a:ext>
          </a:extLst>
        </xdr:cNvPr>
        <xdr:cNvPicPr>
          <a:picLocks noChangeAspect="1"/>
        </xdr:cNvPicPr>
      </xdr:nvPicPr>
      <xdr:blipFill>
        <a:blip xmlns:r="http://schemas.openxmlformats.org/officeDocument/2006/relationships" r:embed="rId4"/>
        <a:stretch>
          <a:fillRect/>
        </a:stretch>
      </xdr:blipFill>
      <xdr:spPr>
        <a:xfrm>
          <a:off x="8316383" y="16178741"/>
          <a:ext cx="381262" cy="381262"/>
        </a:xfrm>
        <a:prstGeom prst="rect">
          <a:avLst/>
        </a:prstGeom>
      </xdr:spPr>
    </xdr:pic>
    <xdr:clientData/>
  </xdr:twoCellAnchor>
  <xdr:twoCellAnchor editAs="oneCell">
    <xdr:from>
      <xdr:col>0</xdr:col>
      <xdr:colOff>258536</xdr:colOff>
      <xdr:row>0</xdr:row>
      <xdr:rowOff>149677</xdr:rowOff>
    </xdr:from>
    <xdr:to>
      <xdr:col>1</xdr:col>
      <xdr:colOff>54429</xdr:colOff>
      <xdr:row>6</xdr:row>
      <xdr:rowOff>136070</xdr:rowOff>
    </xdr:to>
    <xdr:pic>
      <xdr:nvPicPr>
        <xdr:cNvPr id="65" name="Google Shape;348;g1ef5c30969a_0_82" descr="Texto&#10;&#10;Descripción generada automáticamente">
          <a:extLst>
            <a:ext uri="{FF2B5EF4-FFF2-40B4-BE49-F238E27FC236}">
              <a16:creationId xmlns:a16="http://schemas.microsoft.com/office/drawing/2014/main" xmlns="" id="{AFA4502C-B4DB-492D-9E23-5367F36F6769}"/>
            </a:ext>
          </a:extLst>
        </xdr:cNvPr>
        <xdr:cNvPicPr preferRelativeResize="0"/>
      </xdr:nvPicPr>
      <xdr:blipFill rotWithShape="1">
        <a:blip xmlns:r="http://schemas.openxmlformats.org/officeDocument/2006/relationships" r:embed="rId6">
          <a:alphaModFix/>
        </a:blip>
        <a:srcRect/>
        <a:stretch/>
      </xdr:blipFill>
      <xdr:spPr>
        <a:xfrm>
          <a:off x="258536" y="149677"/>
          <a:ext cx="2762250" cy="1129393"/>
        </a:xfrm>
        <a:prstGeom prst="rect">
          <a:avLst/>
        </a:prstGeom>
        <a:noFill/>
        <a:ln>
          <a:noFill/>
        </a:ln>
      </xdr:spPr>
    </xdr:pic>
    <xdr:clientData/>
  </xdr:twoCellAnchor>
  <xdr:twoCellAnchor editAs="oneCell">
    <xdr:from>
      <xdr:col>2</xdr:col>
      <xdr:colOff>464343</xdr:colOff>
      <xdr:row>57</xdr:row>
      <xdr:rowOff>95250</xdr:rowOff>
    </xdr:from>
    <xdr:to>
      <xdr:col>4</xdr:col>
      <xdr:colOff>1342981</xdr:colOff>
      <xdr:row>67</xdr:row>
      <xdr:rowOff>16330</xdr:rowOff>
    </xdr:to>
    <xdr:pic>
      <xdr:nvPicPr>
        <xdr:cNvPr id="66" name="Imagen 65" descr="GASTOS FAMILIARES PREDETERMINADOS EN MICROFINANZAS - El Analista">
          <a:extLst>
            <a:ext uri="{FF2B5EF4-FFF2-40B4-BE49-F238E27FC236}">
              <a16:creationId xmlns:a16="http://schemas.microsoft.com/office/drawing/2014/main" xmlns="" id="{A3572997-7DDB-4446-BF66-CE367A20760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41043" y="11458575"/>
          <a:ext cx="3650413" cy="1910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928687</xdr:colOff>
      <xdr:row>42</xdr:row>
      <xdr:rowOff>35719</xdr:rowOff>
    </xdr:from>
    <xdr:to>
      <xdr:col>15</xdr:col>
      <xdr:colOff>392906</xdr:colOff>
      <xdr:row>50</xdr:row>
      <xdr:rowOff>10205</xdr:rowOff>
    </xdr:to>
    <xdr:pic>
      <xdr:nvPicPr>
        <xdr:cNvPr id="67" name="Imagen 66" descr="Coste fijo: Más de 10,069 ilustraciones y dibujos de stock con licencia  libres de regalías | Shutterstock">
          <a:extLst>
            <a:ext uri="{FF2B5EF4-FFF2-40B4-BE49-F238E27FC236}">
              <a16:creationId xmlns:a16="http://schemas.microsoft.com/office/drawing/2014/main" xmlns="" id="{D6A5BCF4-E4D4-4BF2-A4FD-6ABDA2D56189}"/>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8883"/>
        <a:stretch/>
      </xdr:blipFill>
      <xdr:spPr bwMode="auto">
        <a:xfrm>
          <a:off x="19292887" y="8351044"/>
          <a:ext cx="3836194" cy="2324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1088572</xdr:colOff>
      <xdr:row>26</xdr:row>
      <xdr:rowOff>176893</xdr:rowOff>
    </xdr:from>
    <xdr:to>
      <xdr:col>8</xdr:col>
      <xdr:colOff>2068286</xdr:colOff>
      <xdr:row>30</xdr:row>
      <xdr:rowOff>72061</xdr:rowOff>
    </xdr:to>
    <xdr:sp macro="" textlink="">
      <xdr:nvSpPr>
        <xdr:cNvPr id="57" name="CuadroTexto 56">
          <a:extLst>
            <a:ext uri="{FF2B5EF4-FFF2-40B4-BE49-F238E27FC236}">
              <a16:creationId xmlns:a16="http://schemas.microsoft.com/office/drawing/2014/main" xmlns="" id="{EE47D7B8-E4D3-4C70-9F47-CF8F13435250}"/>
            </a:ext>
          </a:extLst>
        </xdr:cNvPr>
        <xdr:cNvSpPr txBox="1"/>
      </xdr:nvSpPr>
      <xdr:spPr>
        <a:xfrm>
          <a:off x="6653893" y="5361214"/>
          <a:ext cx="8586107" cy="657168"/>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4400" b="1" u="dbl">
              <a:solidFill>
                <a:srgbClr val="002060"/>
              </a:solidFill>
              <a:latin typeface="Savior Sans Expanded" pitchFamily="2" charset="77"/>
              <a:cs typeface="Libertad Bold" pitchFamily="2" charset="77"/>
            </a:rPr>
            <a:t>LOS</a:t>
          </a:r>
          <a:r>
            <a:rPr lang="es-MX" sz="4400" b="1" u="dbl" baseline="0">
              <a:solidFill>
                <a:srgbClr val="002060"/>
              </a:solidFill>
              <a:latin typeface="Savior Sans Expanded" pitchFamily="2" charset="77"/>
              <a:cs typeface="Libertad Bold" pitchFamily="2" charset="77"/>
            </a:rPr>
            <a:t> COSTOS DE LA EMPRESA</a:t>
          </a:r>
          <a:endParaRPr lang="es-MX" sz="4400" b="1" u="dbl">
            <a:solidFill>
              <a:srgbClr val="002060"/>
            </a:solidFill>
            <a:latin typeface="Savior Sans Expanded" pitchFamily="2" charset="77"/>
            <a:cs typeface="Libertad Bold" pitchFamily="2" charset="77"/>
          </a:endParaRPr>
        </a:p>
      </xdr:txBody>
    </xdr:sp>
    <xdr:clientData/>
  </xdr:twoCellAnchor>
  <xdr:twoCellAnchor>
    <xdr:from>
      <xdr:col>8</xdr:col>
      <xdr:colOff>1333501</xdr:colOff>
      <xdr:row>2</xdr:row>
      <xdr:rowOff>27214</xdr:rowOff>
    </xdr:from>
    <xdr:to>
      <xdr:col>9</xdr:col>
      <xdr:colOff>241527</xdr:colOff>
      <xdr:row>5</xdr:row>
      <xdr:rowOff>51027</xdr:rowOff>
    </xdr:to>
    <xdr:sp macro="" textlink="">
      <xdr:nvSpPr>
        <xdr:cNvPr id="61" name="Rectángulo: biselado 60">
          <a:hlinkClick xmlns:r="http://schemas.openxmlformats.org/officeDocument/2006/relationships" r:id="rId9"/>
          <a:extLst>
            <a:ext uri="{FF2B5EF4-FFF2-40B4-BE49-F238E27FC236}">
              <a16:creationId xmlns:a16="http://schemas.microsoft.com/office/drawing/2014/main" xmlns="" id="{9F48F778-194C-41F0-868F-1A62E3E13C3A}"/>
            </a:ext>
          </a:extLst>
        </xdr:cNvPr>
        <xdr:cNvSpPr/>
      </xdr:nvSpPr>
      <xdr:spPr>
        <a:xfrm>
          <a:off x="14872608" y="408214"/>
          <a:ext cx="1643062"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twoCellAnchor editAs="oneCell">
    <xdr:from>
      <xdr:col>0</xdr:col>
      <xdr:colOff>1608667</xdr:colOff>
      <xdr:row>20</xdr:row>
      <xdr:rowOff>28221</xdr:rowOff>
    </xdr:from>
    <xdr:to>
      <xdr:col>1</xdr:col>
      <xdr:colOff>860778</xdr:colOff>
      <xdr:row>33</xdr:row>
      <xdr:rowOff>98777</xdr:rowOff>
    </xdr:to>
    <xdr:pic>
      <xdr:nvPicPr>
        <xdr:cNvPr id="5" name="Imagen 4">
          <a:extLst>
            <a:ext uri="{FF2B5EF4-FFF2-40B4-BE49-F238E27FC236}">
              <a16:creationId xmlns:a16="http://schemas.microsoft.com/office/drawing/2014/main" xmlns="" id="{FC870B4A-9D26-B1A4-EBF4-2784899ADF9F}"/>
            </a:ext>
          </a:extLst>
        </xdr:cNvPr>
        <xdr:cNvPicPr>
          <a:picLocks noChangeAspect="1"/>
        </xdr:cNvPicPr>
      </xdr:nvPicPr>
      <xdr:blipFill>
        <a:blip xmlns:r="http://schemas.openxmlformats.org/officeDocument/2006/relationships" r:embed="rId10"/>
        <a:stretch>
          <a:fillRect/>
        </a:stretch>
      </xdr:blipFill>
      <xdr:spPr>
        <a:xfrm>
          <a:off x="1608667" y="4190999"/>
          <a:ext cx="2638778" cy="2638778"/>
        </a:xfrm>
        <a:prstGeom prst="rect">
          <a:avLst/>
        </a:prstGeom>
      </xdr:spPr>
    </xdr:pic>
    <xdr:clientData/>
  </xdr:twoCellAnchor>
  <xdr:twoCellAnchor editAs="oneCell">
    <xdr:from>
      <xdr:col>2</xdr:col>
      <xdr:colOff>169334</xdr:colOff>
      <xdr:row>43</xdr:row>
      <xdr:rowOff>124984</xdr:rowOff>
    </xdr:from>
    <xdr:to>
      <xdr:col>3</xdr:col>
      <xdr:colOff>1058334</xdr:colOff>
      <xdr:row>51</xdr:row>
      <xdr:rowOff>235856</xdr:rowOff>
    </xdr:to>
    <xdr:pic>
      <xdr:nvPicPr>
        <xdr:cNvPr id="27" name="Imagen 26">
          <a:extLst>
            <a:ext uri="{FF2B5EF4-FFF2-40B4-BE49-F238E27FC236}">
              <a16:creationId xmlns:a16="http://schemas.microsoft.com/office/drawing/2014/main" xmlns="" id="{DEF3A81A-A775-412F-0CA4-7D6FC3E25AE2}"/>
            </a:ext>
          </a:extLst>
        </xdr:cNvPr>
        <xdr:cNvPicPr>
          <a:picLocks noChangeAspect="1"/>
        </xdr:cNvPicPr>
      </xdr:nvPicPr>
      <xdr:blipFill>
        <a:blip xmlns:r="http://schemas.openxmlformats.org/officeDocument/2006/relationships" r:embed="rId11"/>
        <a:stretch>
          <a:fillRect/>
        </a:stretch>
      </xdr:blipFill>
      <xdr:spPr>
        <a:xfrm>
          <a:off x="5249334" y="9268984"/>
          <a:ext cx="2612571" cy="2578301"/>
        </a:xfrm>
        <a:prstGeom prst="rect">
          <a:avLst/>
        </a:prstGeom>
      </xdr:spPr>
    </xdr:pic>
    <xdr:clientData/>
  </xdr:twoCellAnchor>
  <xdr:twoCellAnchor editAs="oneCell">
    <xdr:from>
      <xdr:col>10</xdr:col>
      <xdr:colOff>56444</xdr:colOff>
      <xdr:row>41</xdr:row>
      <xdr:rowOff>84666</xdr:rowOff>
    </xdr:from>
    <xdr:to>
      <xdr:col>11</xdr:col>
      <xdr:colOff>1072445</xdr:colOff>
      <xdr:row>49</xdr:row>
      <xdr:rowOff>84667</xdr:rowOff>
    </xdr:to>
    <xdr:pic>
      <xdr:nvPicPr>
        <xdr:cNvPr id="31" name="Imagen 30">
          <a:extLst>
            <a:ext uri="{FF2B5EF4-FFF2-40B4-BE49-F238E27FC236}">
              <a16:creationId xmlns:a16="http://schemas.microsoft.com/office/drawing/2014/main" xmlns="" id="{E7DF3D06-FBC1-7EE5-C1BE-44EF986D4337}"/>
            </a:ext>
          </a:extLst>
        </xdr:cNvPr>
        <xdr:cNvPicPr>
          <a:picLocks noChangeAspect="1"/>
        </xdr:cNvPicPr>
      </xdr:nvPicPr>
      <xdr:blipFill>
        <a:blip xmlns:r="http://schemas.openxmlformats.org/officeDocument/2006/relationships" r:embed="rId12"/>
        <a:stretch>
          <a:fillRect/>
        </a:stretch>
      </xdr:blipFill>
      <xdr:spPr>
        <a:xfrm>
          <a:off x="20334111" y="8551333"/>
          <a:ext cx="2483556" cy="2483556"/>
        </a:xfrm>
        <a:prstGeom prst="rect">
          <a:avLst/>
        </a:prstGeom>
      </xdr:spPr>
    </xdr:pic>
    <xdr:clientData/>
  </xdr:twoCellAnchor>
  <xdr:twoCellAnchor editAs="oneCell">
    <xdr:from>
      <xdr:col>13</xdr:col>
      <xdr:colOff>945444</xdr:colOff>
      <xdr:row>74</xdr:row>
      <xdr:rowOff>28222</xdr:rowOff>
    </xdr:from>
    <xdr:to>
      <xdr:col>15</xdr:col>
      <xdr:colOff>930980</xdr:colOff>
      <xdr:row>84</xdr:row>
      <xdr:rowOff>169333</xdr:rowOff>
    </xdr:to>
    <xdr:pic>
      <xdr:nvPicPr>
        <xdr:cNvPr id="32" name="Imagen 31">
          <a:extLst>
            <a:ext uri="{FF2B5EF4-FFF2-40B4-BE49-F238E27FC236}">
              <a16:creationId xmlns:a16="http://schemas.microsoft.com/office/drawing/2014/main" xmlns="" id="{03FFA948-F390-F7FA-640E-EBA7B23C67CF}"/>
            </a:ext>
          </a:extLst>
        </xdr:cNvPr>
        <xdr:cNvPicPr>
          <a:picLocks noChangeAspect="1"/>
        </xdr:cNvPicPr>
      </xdr:nvPicPr>
      <xdr:blipFill>
        <a:blip xmlns:r="http://schemas.openxmlformats.org/officeDocument/2006/relationships" r:embed="rId13"/>
        <a:stretch>
          <a:fillRect/>
        </a:stretch>
      </xdr:blipFill>
      <xdr:spPr>
        <a:xfrm>
          <a:off x="25216555" y="16919222"/>
          <a:ext cx="2469444" cy="2469444"/>
        </a:xfrm>
        <a:prstGeom prst="rect">
          <a:avLst/>
        </a:prstGeom>
      </xdr:spPr>
    </xdr:pic>
    <xdr:clientData/>
  </xdr:twoCellAnchor>
  <xdr:twoCellAnchor editAs="oneCell">
    <xdr:from>
      <xdr:col>0</xdr:col>
      <xdr:colOff>141110</xdr:colOff>
      <xdr:row>70</xdr:row>
      <xdr:rowOff>141111</xdr:rowOff>
    </xdr:from>
    <xdr:to>
      <xdr:col>0</xdr:col>
      <xdr:colOff>2497666</xdr:colOff>
      <xdr:row>82</xdr:row>
      <xdr:rowOff>127001</xdr:rowOff>
    </xdr:to>
    <xdr:pic>
      <xdr:nvPicPr>
        <xdr:cNvPr id="33" name="Imagen 32">
          <a:extLst>
            <a:ext uri="{FF2B5EF4-FFF2-40B4-BE49-F238E27FC236}">
              <a16:creationId xmlns:a16="http://schemas.microsoft.com/office/drawing/2014/main" xmlns="" id="{6F4CFE44-D0E1-ADBB-1FA6-2DEB76A2867A}"/>
            </a:ext>
          </a:extLst>
        </xdr:cNvPr>
        <xdr:cNvPicPr>
          <a:picLocks noChangeAspect="1"/>
        </xdr:cNvPicPr>
      </xdr:nvPicPr>
      <xdr:blipFill>
        <a:blip xmlns:r="http://schemas.openxmlformats.org/officeDocument/2006/relationships" r:embed="rId14"/>
        <a:stretch>
          <a:fillRect/>
        </a:stretch>
      </xdr:blipFill>
      <xdr:spPr>
        <a:xfrm>
          <a:off x="141110" y="16241889"/>
          <a:ext cx="2356556" cy="2356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171449</xdr:colOff>
      <xdr:row>68</xdr:row>
      <xdr:rowOff>0</xdr:rowOff>
    </xdr:from>
    <xdr:to>
      <xdr:col>13</xdr:col>
      <xdr:colOff>171449</xdr:colOff>
      <xdr:row>68</xdr:row>
      <xdr:rowOff>161925</xdr:rowOff>
    </xdr:to>
    <xdr:sp macro="" textlink="">
      <xdr:nvSpPr>
        <xdr:cNvPr id="2" name="AutoShape 6">
          <a:hlinkClick xmlns:r="http://schemas.openxmlformats.org/officeDocument/2006/relationships" r:id="rId1"/>
          <a:extLst>
            <a:ext uri="{FF2B5EF4-FFF2-40B4-BE49-F238E27FC236}">
              <a16:creationId xmlns:a16="http://schemas.microsoft.com/office/drawing/2014/main" xmlns="" id="{FB31B442-3FDE-4C3D-B47D-CF108AD24CD8}"/>
            </a:ext>
          </a:extLst>
        </xdr:cNvPr>
        <xdr:cNvSpPr>
          <a:spLocks noChangeArrowheads="1"/>
        </xdr:cNvSpPr>
      </xdr:nvSpPr>
      <xdr:spPr bwMode="auto">
        <a:xfrm>
          <a:off x="21164549" y="32718375"/>
          <a:ext cx="0" cy="161925"/>
        </a:xfrm>
        <a:prstGeom prst="flowChartAlternateProcess">
          <a:avLst/>
        </a:prstGeom>
        <a:ln>
          <a:headEnd/>
          <a:tailEnd/>
        </a:ln>
      </xdr:spPr>
      <xdr:style>
        <a:lnRef idx="0">
          <a:schemeClr val="accent5"/>
        </a:lnRef>
        <a:fillRef idx="3">
          <a:schemeClr val="accent5"/>
        </a:fillRef>
        <a:effectRef idx="3">
          <a:schemeClr val="accent5"/>
        </a:effectRef>
        <a:fontRef idx="minor">
          <a:schemeClr val="lt1"/>
        </a:fontRef>
      </xdr:style>
      <xdr:txBody>
        <a:bodyPr vertOverflow="clip" wrap="square" lIns="27432" tIns="22860" rIns="27432" bIns="22860" anchor="ctr" upright="1"/>
        <a:lstStyle/>
        <a:p>
          <a:pPr algn="ctr" rtl="1">
            <a:defRPr sz="1000"/>
          </a:pPr>
          <a:r>
            <a:rPr lang="es-ES" sz="800" b="1" i="0" strike="noStrike">
              <a:solidFill>
                <a:srgbClr val="000000"/>
              </a:solidFill>
              <a:latin typeface="Arial"/>
              <a:cs typeface="Arial"/>
            </a:rPr>
            <a:t>Inicio</a:t>
          </a:r>
        </a:p>
      </xdr:txBody>
    </xdr:sp>
    <xdr:clientData fPrintsWithSheet="0"/>
  </xdr:twoCellAnchor>
  <xdr:twoCellAnchor editAs="oneCell">
    <xdr:from>
      <xdr:col>13</xdr:col>
      <xdr:colOff>104775</xdr:colOff>
      <xdr:row>68</xdr:row>
      <xdr:rowOff>0</xdr:rowOff>
    </xdr:from>
    <xdr:to>
      <xdr:col>13</xdr:col>
      <xdr:colOff>104775</xdr:colOff>
      <xdr:row>69</xdr:row>
      <xdr:rowOff>30692</xdr:rowOff>
    </xdr:to>
    <xdr:sp macro="" textlink="">
      <xdr:nvSpPr>
        <xdr:cNvPr id="3" name="AutoShape 6">
          <a:hlinkClick xmlns:r="http://schemas.openxmlformats.org/officeDocument/2006/relationships" r:id="rId1"/>
          <a:extLst>
            <a:ext uri="{FF2B5EF4-FFF2-40B4-BE49-F238E27FC236}">
              <a16:creationId xmlns:a16="http://schemas.microsoft.com/office/drawing/2014/main" xmlns="" id="{AA6C593E-BCB0-4047-8583-580D4A23901A}"/>
            </a:ext>
          </a:extLst>
        </xdr:cNvPr>
        <xdr:cNvSpPr>
          <a:spLocks noChangeArrowheads="1"/>
        </xdr:cNvSpPr>
      </xdr:nvSpPr>
      <xdr:spPr bwMode="auto">
        <a:xfrm>
          <a:off x="21097875" y="32718375"/>
          <a:ext cx="0" cy="221192"/>
        </a:xfrm>
        <a:prstGeom prst="flowChartAlternateProcess">
          <a:avLst/>
        </a:prstGeom>
        <a:ln>
          <a:headEnd/>
          <a:tailEnd/>
        </a:ln>
      </xdr:spPr>
      <xdr:style>
        <a:lnRef idx="0">
          <a:schemeClr val="accent5"/>
        </a:lnRef>
        <a:fillRef idx="3">
          <a:schemeClr val="accent5"/>
        </a:fillRef>
        <a:effectRef idx="3">
          <a:schemeClr val="accent5"/>
        </a:effectRef>
        <a:fontRef idx="minor">
          <a:schemeClr val="lt1"/>
        </a:fontRef>
      </xdr:style>
      <xdr:txBody>
        <a:bodyPr vertOverflow="clip" wrap="square" lIns="27432" tIns="22860" rIns="27432" bIns="22860" anchor="ctr" upright="1"/>
        <a:lstStyle/>
        <a:p>
          <a:pPr algn="ctr" rtl="1">
            <a:defRPr sz="1000"/>
          </a:pPr>
          <a:r>
            <a:rPr lang="es-ES" sz="800" b="1" i="0" strike="noStrike">
              <a:solidFill>
                <a:srgbClr val="000000"/>
              </a:solidFill>
              <a:latin typeface="Arial"/>
              <a:cs typeface="Arial"/>
            </a:rPr>
            <a:t>Inicio</a:t>
          </a:r>
        </a:p>
      </xdr:txBody>
    </xdr:sp>
    <xdr:clientData fPrintsWithSheet="0"/>
  </xdr:twoCellAnchor>
  <xdr:oneCellAnchor>
    <xdr:from>
      <xdr:col>4</xdr:col>
      <xdr:colOff>560916</xdr:colOff>
      <xdr:row>0</xdr:row>
      <xdr:rowOff>0</xdr:rowOff>
    </xdr:from>
    <xdr:ext cx="184731" cy="264560"/>
    <xdr:sp macro="" textlink="">
      <xdr:nvSpPr>
        <xdr:cNvPr id="29" name="CuadroTexto 28">
          <a:extLst>
            <a:ext uri="{FF2B5EF4-FFF2-40B4-BE49-F238E27FC236}">
              <a16:creationId xmlns:a16="http://schemas.microsoft.com/office/drawing/2014/main" xmlns="" id="{B9006A91-994E-478F-9CB9-BF617751DECB}"/>
            </a:ext>
          </a:extLst>
        </xdr:cNvPr>
        <xdr:cNvSpPr txBox="1"/>
      </xdr:nvSpPr>
      <xdr:spPr>
        <a:xfrm>
          <a:off x="7409391" y="50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2</xdr:col>
      <xdr:colOff>416720</xdr:colOff>
      <xdr:row>2</xdr:row>
      <xdr:rowOff>9260</xdr:rowOff>
    </xdr:from>
    <xdr:to>
      <xdr:col>7</xdr:col>
      <xdr:colOff>1297781</xdr:colOff>
      <xdr:row>2</xdr:row>
      <xdr:rowOff>497150</xdr:rowOff>
    </xdr:to>
    <xdr:sp macro="" textlink="">
      <xdr:nvSpPr>
        <xdr:cNvPr id="31" name="CuadroTexto 30">
          <a:extLst>
            <a:ext uri="{FF2B5EF4-FFF2-40B4-BE49-F238E27FC236}">
              <a16:creationId xmlns:a16="http://schemas.microsoft.com/office/drawing/2014/main" xmlns="" id="{CCB4F537-9DBC-4CFD-AC1F-C37EA9ABBE62}"/>
            </a:ext>
          </a:extLst>
        </xdr:cNvPr>
        <xdr:cNvSpPr txBox="1"/>
      </xdr:nvSpPr>
      <xdr:spPr>
        <a:xfrm>
          <a:off x="4488658" y="390260"/>
          <a:ext cx="7393779" cy="487890"/>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3200" b="1" u="sng">
              <a:solidFill>
                <a:schemeClr val="accent1">
                  <a:lumMod val="50000"/>
                </a:schemeClr>
              </a:solidFill>
              <a:latin typeface="Savior Sans Expanded" pitchFamily="2" charset="77"/>
              <a:cs typeface="Libertad Bold" pitchFamily="2" charset="77"/>
            </a:rPr>
            <a:t>Costos variables</a:t>
          </a:r>
          <a:r>
            <a:rPr lang="es-MX" sz="3200" b="1" u="sng" baseline="0">
              <a:solidFill>
                <a:schemeClr val="accent1">
                  <a:lumMod val="50000"/>
                </a:schemeClr>
              </a:solidFill>
              <a:latin typeface="Savior Sans Expanded" pitchFamily="2" charset="77"/>
              <a:cs typeface="Libertad Bold" pitchFamily="2" charset="77"/>
            </a:rPr>
            <a:t> (Comercio)</a:t>
          </a:r>
          <a:r>
            <a:rPr lang="es-MX" sz="3200" b="1" u="sng">
              <a:solidFill>
                <a:schemeClr val="accent1">
                  <a:lumMod val="50000"/>
                </a:schemeClr>
              </a:solidFill>
              <a:latin typeface="Savior Sans Expanded" pitchFamily="2" charset="77"/>
              <a:cs typeface="Libertad Bold" pitchFamily="2" charset="77"/>
            </a:rPr>
            <a:t>:  </a:t>
          </a:r>
        </a:p>
      </xdr:txBody>
    </xdr:sp>
    <xdr:clientData/>
  </xdr:twoCellAnchor>
  <xdr:twoCellAnchor>
    <xdr:from>
      <xdr:col>7</xdr:col>
      <xdr:colOff>137583</xdr:colOff>
      <xdr:row>57</xdr:row>
      <xdr:rowOff>83344</xdr:rowOff>
    </xdr:from>
    <xdr:to>
      <xdr:col>8</xdr:col>
      <xdr:colOff>297654</xdr:colOff>
      <xdr:row>62</xdr:row>
      <xdr:rowOff>115094</xdr:rowOff>
    </xdr:to>
    <xdr:sp macro="[2]!Resultados2" textlink="">
      <xdr:nvSpPr>
        <xdr:cNvPr id="50" name="Bocadillo: ovalado 49">
          <a:extLst>
            <a:ext uri="{FF2B5EF4-FFF2-40B4-BE49-F238E27FC236}">
              <a16:creationId xmlns:a16="http://schemas.microsoft.com/office/drawing/2014/main" xmlns="" id="{0F0B728D-FC47-4CA7-8C69-685BE7C3A609}"/>
            </a:ext>
          </a:extLst>
        </xdr:cNvPr>
        <xdr:cNvSpPr/>
      </xdr:nvSpPr>
      <xdr:spPr>
        <a:xfrm>
          <a:off x="10722239" y="13084969"/>
          <a:ext cx="2719915" cy="1246188"/>
        </a:xfrm>
        <a:prstGeom prst="wedgeEllipse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sz="1400" b="1">
            <a:solidFill>
              <a:schemeClr val="lt1"/>
            </a:solidFill>
            <a:effectLst/>
            <a:latin typeface="+mn-lt"/>
            <a:ea typeface="+mn-ea"/>
            <a:cs typeface="+mn-cs"/>
          </a:endParaRPr>
        </a:p>
        <a:p>
          <a:r>
            <a:rPr lang="es-CO" sz="1400" b="1">
              <a:solidFill>
                <a:schemeClr val="lt1"/>
              </a:solidFill>
              <a:effectLst/>
              <a:latin typeface="+mn-lt"/>
              <a:ea typeface="+mn-ea"/>
              <a:cs typeface="+mn-cs"/>
            </a:rPr>
            <a:t>Oprime aquí para ver tus resultados</a:t>
          </a:r>
          <a:r>
            <a:rPr lang="es-CO" sz="1100" b="1">
              <a:solidFill>
                <a:schemeClr val="lt1"/>
              </a:solidFill>
              <a:effectLst/>
              <a:latin typeface="+mn-lt"/>
              <a:ea typeface="+mn-ea"/>
              <a:cs typeface="+mn-cs"/>
            </a:rPr>
            <a:t>.</a:t>
          </a:r>
          <a:endParaRPr lang="es-CO" sz="1100">
            <a:solidFill>
              <a:schemeClr val="lt1"/>
            </a:solidFill>
            <a:effectLst/>
            <a:latin typeface="+mn-lt"/>
            <a:ea typeface="+mn-ea"/>
            <a:cs typeface="+mn-cs"/>
          </a:endParaRPr>
        </a:p>
      </xdr:txBody>
    </xdr:sp>
    <xdr:clientData/>
  </xdr:twoCellAnchor>
  <xdr:twoCellAnchor>
    <xdr:from>
      <xdr:col>7</xdr:col>
      <xdr:colOff>1234282</xdr:colOff>
      <xdr:row>36</xdr:row>
      <xdr:rowOff>103184</xdr:rowOff>
    </xdr:from>
    <xdr:to>
      <xdr:col>9</xdr:col>
      <xdr:colOff>380999</xdr:colOff>
      <xdr:row>46</xdr:row>
      <xdr:rowOff>99220</xdr:rowOff>
    </xdr:to>
    <xdr:sp macro="" textlink="">
      <xdr:nvSpPr>
        <xdr:cNvPr id="59" name="Nube 58">
          <a:extLst>
            <a:ext uri="{FF2B5EF4-FFF2-40B4-BE49-F238E27FC236}">
              <a16:creationId xmlns:a16="http://schemas.microsoft.com/office/drawing/2014/main" xmlns="" id="{B8725131-A717-47A9-9B3C-2490C175E3E8}"/>
            </a:ext>
          </a:extLst>
        </xdr:cNvPr>
        <xdr:cNvSpPr/>
      </xdr:nvSpPr>
      <xdr:spPr>
        <a:xfrm>
          <a:off x="11826082" y="25544459"/>
          <a:ext cx="3966367" cy="2205836"/>
        </a:xfrm>
        <a:prstGeom prst="cloud">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400" b="1">
              <a:solidFill>
                <a:schemeClr val="lt1"/>
              </a:solidFill>
              <a:effectLst/>
              <a:latin typeface="+mn-lt"/>
              <a:ea typeface="+mn-ea"/>
              <a:cs typeface="+mn-cs"/>
            </a:rPr>
            <a:t>Es importante que tengas en cuenta otros costos variables de tu negocio,</a:t>
          </a:r>
          <a:r>
            <a:rPr lang="es-CO" sz="1400" b="1" baseline="0">
              <a:solidFill>
                <a:schemeClr val="lt1"/>
              </a:solidFill>
              <a:effectLst/>
              <a:latin typeface="+mn-lt"/>
              <a:ea typeface="+mn-ea"/>
              <a:cs typeface="+mn-cs"/>
            </a:rPr>
            <a:t> como el valor de la mano de obra. Ahora estamos listos para saber nuestros costos totales.</a:t>
          </a:r>
          <a:endParaRPr lang="es-CO" sz="1400" b="1">
            <a:solidFill>
              <a:schemeClr val="lt1"/>
            </a:solidFill>
            <a:effectLst/>
            <a:latin typeface="+mn-lt"/>
            <a:ea typeface="+mn-ea"/>
            <a:cs typeface="+mn-cs"/>
          </a:endParaRPr>
        </a:p>
      </xdr:txBody>
    </xdr:sp>
    <xdr:clientData/>
  </xdr:twoCellAnchor>
  <xdr:twoCellAnchor>
    <xdr:from>
      <xdr:col>0</xdr:col>
      <xdr:colOff>976313</xdr:colOff>
      <xdr:row>31</xdr:row>
      <xdr:rowOff>13493</xdr:rowOff>
    </xdr:from>
    <xdr:to>
      <xdr:col>8</xdr:col>
      <xdr:colOff>1834885</xdr:colOff>
      <xdr:row>33</xdr:row>
      <xdr:rowOff>101862</xdr:rowOff>
    </xdr:to>
    <xdr:sp macro="" textlink="">
      <xdr:nvSpPr>
        <xdr:cNvPr id="60" name="CuadroTexto 59">
          <a:extLst>
            <a:ext uri="{FF2B5EF4-FFF2-40B4-BE49-F238E27FC236}">
              <a16:creationId xmlns:a16="http://schemas.microsoft.com/office/drawing/2014/main" xmlns="" id="{0ED046B0-A784-445D-A29C-88822FEF505E}"/>
            </a:ext>
          </a:extLst>
        </xdr:cNvPr>
        <xdr:cNvSpPr txBox="1"/>
      </xdr:nvSpPr>
      <xdr:spPr>
        <a:xfrm>
          <a:off x="976313" y="24483218"/>
          <a:ext cx="14012597" cy="488419"/>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4000" b="1" u="sng">
              <a:solidFill>
                <a:srgbClr val="002060"/>
              </a:solidFill>
              <a:latin typeface="Savior Sans Expanded" pitchFamily="2" charset="77"/>
              <a:cs typeface="Libertad Bold" pitchFamily="2" charset="77"/>
            </a:rPr>
            <a:t>Resumen de las ventas</a:t>
          </a:r>
          <a:r>
            <a:rPr lang="es-MX" sz="4000" b="1" u="sng" baseline="0">
              <a:solidFill>
                <a:srgbClr val="002060"/>
              </a:solidFill>
              <a:latin typeface="Savior Sans Expanded" pitchFamily="2" charset="77"/>
              <a:cs typeface="Libertad Bold" pitchFamily="2" charset="77"/>
            </a:rPr>
            <a:t> proyectadas y los costos variables                ( Comercio)</a:t>
          </a:r>
          <a:r>
            <a:rPr lang="es-MX" sz="4000" b="1" u="sng">
              <a:solidFill>
                <a:srgbClr val="002060"/>
              </a:solidFill>
              <a:latin typeface="Savior Sans Expanded" pitchFamily="2" charset="77"/>
              <a:cs typeface="Libertad Bold" pitchFamily="2" charset="77"/>
            </a:rPr>
            <a:t>:  </a:t>
          </a:r>
        </a:p>
      </xdr:txBody>
    </xdr:sp>
    <xdr:clientData/>
  </xdr:twoCellAnchor>
  <xdr:twoCellAnchor>
    <xdr:from>
      <xdr:col>0</xdr:col>
      <xdr:colOff>76729</xdr:colOff>
      <xdr:row>63</xdr:row>
      <xdr:rowOff>171979</xdr:rowOff>
    </xdr:from>
    <xdr:to>
      <xdr:col>4</xdr:col>
      <xdr:colOff>500061</xdr:colOff>
      <xdr:row>66</xdr:row>
      <xdr:rowOff>93661</xdr:rowOff>
    </xdr:to>
    <xdr:sp macro="" textlink="">
      <xdr:nvSpPr>
        <xdr:cNvPr id="61" name="CuadroTexto 60">
          <a:extLst>
            <a:ext uri="{FF2B5EF4-FFF2-40B4-BE49-F238E27FC236}">
              <a16:creationId xmlns:a16="http://schemas.microsoft.com/office/drawing/2014/main" xmlns="" id="{9F35EDA6-F223-4AD9-91A9-B4B8C4FA1E19}"/>
            </a:ext>
          </a:extLst>
        </xdr:cNvPr>
        <xdr:cNvSpPr txBox="1"/>
      </xdr:nvSpPr>
      <xdr:spPr>
        <a:xfrm>
          <a:off x="76729" y="14578542"/>
          <a:ext cx="7269426" cy="49318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3200" b="1" u="sng">
              <a:solidFill>
                <a:srgbClr val="002060"/>
              </a:solidFill>
              <a:latin typeface="Savior Sans Expanded" pitchFamily="2" charset="77"/>
              <a:cs typeface="Libertad Bold" pitchFamily="2" charset="77"/>
            </a:rPr>
            <a:t>Analisis de mis costos</a:t>
          </a:r>
          <a:r>
            <a:rPr lang="es-MX" sz="3200" b="1" u="sng" baseline="0">
              <a:solidFill>
                <a:srgbClr val="002060"/>
              </a:solidFill>
              <a:latin typeface="Savior Sans Expanded" pitchFamily="2" charset="77"/>
              <a:cs typeface="Libertad Bold" pitchFamily="2" charset="77"/>
            </a:rPr>
            <a:t> y mis proyecciones de venta:</a:t>
          </a:r>
          <a:endParaRPr lang="es-MX" sz="3200" b="1" u="sng">
            <a:solidFill>
              <a:srgbClr val="002060"/>
            </a:solidFill>
            <a:latin typeface="Savior Sans Expanded" pitchFamily="2" charset="77"/>
            <a:cs typeface="Libertad Bold" pitchFamily="2" charset="77"/>
          </a:endParaRPr>
        </a:p>
      </xdr:txBody>
    </xdr:sp>
    <xdr:clientData/>
  </xdr:twoCellAnchor>
  <xdr:twoCellAnchor editAs="oneCell">
    <xdr:from>
      <xdr:col>6</xdr:col>
      <xdr:colOff>797717</xdr:colOff>
      <xdr:row>0</xdr:row>
      <xdr:rowOff>83344</xdr:rowOff>
    </xdr:from>
    <xdr:to>
      <xdr:col>8</xdr:col>
      <xdr:colOff>23811</xdr:colOff>
      <xdr:row>4</xdr:row>
      <xdr:rowOff>59531</xdr:rowOff>
    </xdr:to>
    <xdr:pic>
      <xdr:nvPicPr>
        <xdr:cNvPr id="63" name="Google Shape;348;g1ef5c30969a_0_82" descr="Texto&#10;&#10;Descripción generada automáticamente">
          <a:extLst>
            <a:ext uri="{FF2B5EF4-FFF2-40B4-BE49-F238E27FC236}">
              <a16:creationId xmlns:a16="http://schemas.microsoft.com/office/drawing/2014/main" xmlns="" id="{CB0F5340-6782-4A57-AA08-166C208465EF}"/>
            </a:ext>
          </a:extLst>
        </xdr:cNvPr>
        <xdr:cNvPicPr preferRelativeResize="0"/>
      </xdr:nvPicPr>
      <xdr:blipFill rotWithShape="1">
        <a:blip xmlns:r="http://schemas.openxmlformats.org/officeDocument/2006/relationships" r:embed="rId2">
          <a:alphaModFix/>
        </a:blip>
        <a:srcRect/>
        <a:stretch/>
      </xdr:blipFill>
      <xdr:spPr>
        <a:xfrm>
          <a:off x="10191748" y="83344"/>
          <a:ext cx="2976563" cy="1071562"/>
        </a:xfrm>
        <a:prstGeom prst="rect">
          <a:avLst/>
        </a:prstGeom>
        <a:noFill/>
        <a:ln>
          <a:noFill/>
        </a:ln>
      </xdr:spPr>
    </xdr:pic>
    <xdr:clientData/>
  </xdr:twoCellAnchor>
  <xdr:twoCellAnchor>
    <xdr:from>
      <xdr:col>0</xdr:col>
      <xdr:colOff>226219</xdr:colOff>
      <xdr:row>1</xdr:row>
      <xdr:rowOff>138906</xdr:rowOff>
    </xdr:from>
    <xdr:to>
      <xdr:col>1</xdr:col>
      <xdr:colOff>646906</xdr:colOff>
      <xdr:row>2</xdr:row>
      <xdr:rowOff>488156</xdr:rowOff>
    </xdr:to>
    <xdr:sp macro="[2]!Comercio" textlink="">
      <xdr:nvSpPr>
        <xdr:cNvPr id="66" name="Forma libre: forma 65">
          <a:hlinkClick xmlns:r="http://schemas.openxmlformats.org/officeDocument/2006/relationships" r:id="rId3"/>
          <a:extLst>
            <a:ext uri="{FF2B5EF4-FFF2-40B4-BE49-F238E27FC236}">
              <a16:creationId xmlns:a16="http://schemas.microsoft.com/office/drawing/2014/main" xmlns="" id="{CBB8ADB1-5EE0-44F6-8DE9-22B05B540E9A}"/>
            </a:ext>
          </a:extLst>
        </xdr:cNvPr>
        <xdr:cNvSpPr/>
      </xdr:nvSpPr>
      <xdr:spPr>
        <a:xfrm>
          <a:off x="226219" y="18322131"/>
          <a:ext cx="3021012" cy="539750"/>
        </a:xfrm>
        <a:custGeom>
          <a:avLst/>
          <a:gdLst>
            <a:gd name="connsiteX0" fmla="*/ 0 w 2708211"/>
            <a:gd name="connsiteY0" fmla="*/ 0 h 1624926"/>
            <a:gd name="connsiteX1" fmla="*/ 2708211 w 2708211"/>
            <a:gd name="connsiteY1" fmla="*/ 0 h 1624926"/>
            <a:gd name="connsiteX2" fmla="*/ 2708211 w 2708211"/>
            <a:gd name="connsiteY2" fmla="*/ 1624926 h 1624926"/>
            <a:gd name="connsiteX3" fmla="*/ 0 w 2708211"/>
            <a:gd name="connsiteY3" fmla="*/ 1624926 h 1624926"/>
            <a:gd name="connsiteX4" fmla="*/ 0 w 2708211"/>
            <a:gd name="connsiteY4" fmla="*/ 0 h 162492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211" h="1624926">
              <a:moveTo>
                <a:pt x="0" y="0"/>
              </a:moveTo>
              <a:lnTo>
                <a:pt x="2708211" y="0"/>
              </a:lnTo>
              <a:lnTo>
                <a:pt x="2708211" y="1624926"/>
              </a:lnTo>
              <a:lnTo>
                <a:pt x="0" y="1624926"/>
              </a:lnTo>
              <a:lnTo>
                <a:pt x="0" y="0"/>
              </a:lnTo>
              <a:close/>
            </a:path>
          </a:pathLst>
        </a:custGeom>
        <a:solidFill>
          <a:srgbClr val="6CB34F"/>
        </a:solidFill>
        <a:scene3d>
          <a:camera prst="perspectiveRelaxedModerately"/>
          <a:lightRig rig="threePt" dir="t"/>
        </a:scene3d>
        <a:sp3d>
          <a:bevelT w="50800" h="88900"/>
          <a:bevelB w="31750" h="88900"/>
        </a:sp3d>
      </xdr:spPr>
      <xdr:style>
        <a:lnRef idx="0">
          <a:schemeClr val="lt1">
            <a:hueOff val="0"/>
            <a:satOff val="0"/>
            <a:lumOff val="0"/>
            <a:alphaOff val="0"/>
          </a:schemeClr>
        </a:lnRef>
        <a:fillRef idx="3">
          <a:scrgbClr r="0" g="0" b="0"/>
        </a:fillRef>
        <a:effectRef idx="3">
          <a:schemeClr val="accent5">
            <a:hueOff val="-6622584"/>
            <a:satOff val="26541"/>
            <a:lumOff val="5752"/>
            <a:alphaOff val="0"/>
          </a:schemeClr>
        </a:effectRef>
        <a:fontRef idx="minor">
          <a:schemeClr val="lt1"/>
        </a:fontRef>
      </xdr:style>
      <xdr:txBody>
        <a:bodyPr spcFirstLastPara="0" vert="horz" wrap="square" lIns="121920" tIns="121920" rIns="121920" bIns="121920" numCol="1" spcCol="1270" anchor="ctr" anchorCtr="0">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1422400">
            <a:lnSpc>
              <a:spcPct val="90000"/>
            </a:lnSpc>
            <a:spcBef>
              <a:spcPct val="0"/>
            </a:spcBef>
            <a:spcAft>
              <a:spcPct val="35000"/>
            </a:spcAft>
            <a:buNone/>
          </a:pPr>
          <a:r>
            <a:rPr lang="es-ES" sz="2000" b="1" kern="1200">
              <a:solidFill>
                <a:srgbClr val="002060"/>
              </a:solidFill>
            </a:rPr>
            <a:t>Comercio</a:t>
          </a:r>
        </a:p>
      </xdr:txBody>
    </xdr:sp>
    <xdr:clientData/>
  </xdr:twoCellAnchor>
  <xdr:twoCellAnchor>
    <xdr:from>
      <xdr:col>7</xdr:col>
      <xdr:colOff>570177</xdr:colOff>
      <xdr:row>16</xdr:row>
      <xdr:rowOff>138906</xdr:rowOff>
    </xdr:from>
    <xdr:to>
      <xdr:col>7</xdr:col>
      <xdr:colOff>1670844</xdr:colOff>
      <xdr:row>19</xdr:row>
      <xdr:rowOff>117739</xdr:rowOff>
    </xdr:to>
    <xdr:sp macro="" textlink="">
      <xdr:nvSpPr>
        <xdr:cNvPr id="68" name="Flecha: a la derecha 67">
          <a:extLst>
            <a:ext uri="{FF2B5EF4-FFF2-40B4-BE49-F238E27FC236}">
              <a16:creationId xmlns:a16="http://schemas.microsoft.com/office/drawing/2014/main" xmlns="" id="{38968738-EDE8-4AE0-9459-646385B1DEDA}"/>
            </a:ext>
          </a:extLst>
        </xdr:cNvPr>
        <xdr:cNvSpPr/>
      </xdr:nvSpPr>
      <xdr:spPr>
        <a:xfrm>
          <a:off x="11161977" y="21532056"/>
          <a:ext cx="1100667" cy="550333"/>
        </a:xfrm>
        <a:prstGeom prst="rightArrow">
          <a:avLst/>
        </a:prstGeom>
        <a:scene3d>
          <a:camera prst="perspectiveRelaxedModerately"/>
          <a:lightRig rig="threePt" dir="t"/>
        </a:scene3d>
        <a:sp3d extrusionH="127000" prstMaterial="softEdge">
          <a:extrusionClr>
            <a:schemeClr val="accent1">
              <a:lumMod val="75000"/>
            </a:schemeClr>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8</xdr:col>
      <xdr:colOff>762001</xdr:colOff>
      <xdr:row>1</xdr:row>
      <xdr:rowOff>95250</xdr:rowOff>
    </xdr:from>
    <xdr:to>
      <xdr:col>8</xdr:col>
      <xdr:colOff>2381251</xdr:colOff>
      <xdr:row>2</xdr:row>
      <xdr:rowOff>500063</xdr:rowOff>
    </xdr:to>
    <xdr:sp macro="" textlink="">
      <xdr:nvSpPr>
        <xdr:cNvPr id="21" name="Rectángulo: biselado 20">
          <a:hlinkClick xmlns:r="http://schemas.openxmlformats.org/officeDocument/2006/relationships" r:id="rId4"/>
          <a:extLst>
            <a:ext uri="{FF2B5EF4-FFF2-40B4-BE49-F238E27FC236}">
              <a16:creationId xmlns:a16="http://schemas.microsoft.com/office/drawing/2014/main" xmlns="" id="{FE43D66B-D55B-42FC-9C81-B9971BDAF5E6}"/>
            </a:ext>
          </a:extLst>
        </xdr:cNvPr>
        <xdr:cNvSpPr/>
      </xdr:nvSpPr>
      <xdr:spPr>
        <a:xfrm>
          <a:off x="13906501" y="285750"/>
          <a:ext cx="1619250"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twoCellAnchor>
    <xdr:from>
      <xdr:col>2</xdr:col>
      <xdr:colOff>1476374</xdr:colOff>
      <xdr:row>67</xdr:row>
      <xdr:rowOff>130968</xdr:rowOff>
    </xdr:from>
    <xdr:to>
      <xdr:col>5</xdr:col>
      <xdr:colOff>547687</xdr:colOff>
      <xdr:row>71</xdr:row>
      <xdr:rowOff>35718</xdr:rowOff>
    </xdr:to>
    <xdr:sp macro="" textlink="">
      <xdr:nvSpPr>
        <xdr:cNvPr id="4" name="Rectángulo: biselado 3">
          <a:hlinkClick xmlns:r="http://schemas.openxmlformats.org/officeDocument/2006/relationships" r:id="rId5"/>
          <a:extLst>
            <a:ext uri="{FF2B5EF4-FFF2-40B4-BE49-F238E27FC236}">
              <a16:creationId xmlns:a16="http://schemas.microsoft.com/office/drawing/2014/main" xmlns="" id="{2B1B87ED-5195-45C0-819F-32ED685F107B}"/>
            </a:ext>
          </a:extLst>
        </xdr:cNvPr>
        <xdr:cNvSpPr/>
      </xdr:nvSpPr>
      <xdr:spPr>
        <a:xfrm>
          <a:off x="5548312" y="15299531"/>
          <a:ext cx="3202781" cy="6667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a:t>ANALISIS DE MIS COSTOS </a:t>
          </a:r>
        </a:p>
      </xdr:txBody>
    </xdr:sp>
    <xdr:clientData/>
  </xdr:twoCellAnchor>
  <xdr:twoCellAnchor editAs="oneCell">
    <xdr:from>
      <xdr:col>7</xdr:col>
      <xdr:colOff>1693334</xdr:colOff>
      <xdr:row>46</xdr:row>
      <xdr:rowOff>82825</xdr:rowOff>
    </xdr:from>
    <xdr:to>
      <xdr:col>8</xdr:col>
      <xdr:colOff>1359348</xdr:colOff>
      <xdr:row>56</xdr:row>
      <xdr:rowOff>48846</xdr:rowOff>
    </xdr:to>
    <xdr:pic>
      <xdr:nvPicPr>
        <xdr:cNvPr id="5" name="Imagen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6"/>
        <a:stretch>
          <a:fillRect/>
        </a:stretch>
      </xdr:blipFill>
      <xdr:spPr>
        <a:xfrm>
          <a:off x="12792030" y="9966738"/>
          <a:ext cx="2353260" cy="2450804"/>
        </a:xfrm>
        <a:prstGeom prst="rect">
          <a:avLst/>
        </a:prstGeom>
      </xdr:spPr>
    </xdr:pic>
    <xdr:clientData/>
  </xdr:twoCellAnchor>
  <xdr:twoCellAnchor editAs="oneCell">
    <xdr:from>
      <xdr:col>6</xdr:col>
      <xdr:colOff>1067537</xdr:colOff>
      <xdr:row>63</xdr:row>
      <xdr:rowOff>174855</xdr:rowOff>
    </xdr:from>
    <xdr:to>
      <xdr:col>7</xdr:col>
      <xdr:colOff>2269853</xdr:colOff>
      <xdr:row>77</xdr:row>
      <xdr:rowOff>128103</xdr:rowOff>
    </xdr:to>
    <xdr:pic>
      <xdr:nvPicPr>
        <xdr:cNvPr id="7" name="Imagen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7"/>
        <a:stretch>
          <a:fillRect/>
        </a:stretch>
      </xdr:blipFill>
      <xdr:spPr>
        <a:xfrm>
          <a:off x="10923841" y="14163261"/>
          <a:ext cx="2444708" cy="25300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171449</xdr:colOff>
      <xdr:row>396</xdr:row>
      <xdr:rowOff>0</xdr:rowOff>
    </xdr:from>
    <xdr:to>
      <xdr:col>16</xdr:col>
      <xdr:colOff>171449</xdr:colOff>
      <xdr:row>396</xdr:row>
      <xdr:rowOff>161925</xdr:rowOff>
    </xdr:to>
    <xdr:sp macro="" textlink="">
      <xdr:nvSpPr>
        <xdr:cNvPr id="4" name="AutoShape 6">
          <a:hlinkClick xmlns:r="http://schemas.openxmlformats.org/officeDocument/2006/relationships" r:id="rId1"/>
          <a:extLst>
            <a:ext uri="{FF2B5EF4-FFF2-40B4-BE49-F238E27FC236}">
              <a16:creationId xmlns:a16="http://schemas.microsoft.com/office/drawing/2014/main" xmlns="" id="{6DD19B84-B4E4-43A8-A224-BE4FD7467847}"/>
            </a:ext>
          </a:extLst>
        </xdr:cNvPr>
        <xdr:cNvSpPr>
          <a:spLocks noChangeArrowheads="1"/>
        </xdr:cNvSpPr>
      </xdr:nvSpPr>
      <xdr:spPr bwMode="auto">
        <a:xfrm>
          <a:off x="6067424" y="219075"/>
          <a:ext cx="0" cy="161925"/>
        </a:xfrm>
        <a:prstGeom prst="flowChartAlternateProcess">
          <a:avLst/>
        </a:prstGeom>
        <a:ln>
          <a:headEnd/>
          <a:tailEnd/>
        </a:ln>
      </xdr:spPr>
      <xdr:style>
        <a:lnRef idx="0">
          <a:schemeClr val="accent5"/>
        </a:lnRef>
        <a:fillRef idx="3">
          <a:schemeClr val="accent5"/>
        </a:fillRef>
        <a:effectRef idx="3">
          <a:schemeClr val="accent5"/>
        </a:effectRef>
        <a:fontRef idx="minor">
          <a:schemeClr val="lt1"/>
        </a:fontRef>
      </xdr:style>
      <xdr:txBody>
        <a:bodyPr vertOverflow="clip" wrap="square" lIns="27432" tIns="22860" rIns="27432" bIns="22860" anchor="ctr" upright="1"/>
        <a:lstStyle/>
        <a:p>
          <a:pPr algn="ctr" rtl="1">
            <a:defRPr sz="1000"/>
          </a:pPr>
          <a:r>
            <a:rPr lang="es-ES" sz="800" b="1" i="0" strike="noStrike">
              <a:solidFill>
                <a:srgbClr val="000000"/>
              </a:solidFill>
              <a:latin typeface="Arial"/>
              <a:cs typeface="Arial"/>
            </a:rPr>
            <a:t>Inicio</a:t>
          </a:r>
        </a:p>
      </xdr:txBody>
    </xdr:sp>
    <xdr:clientData fPrintsWithSheet="0"/>
  </xdr:twoCellAnchor>
  <xdr:twoCellAnchor editAs="oneCell">
    <xdr:from>
      <xdr:col>16</xdr:col>
      <xdr:colOff>104775</xdr:colOff>
      <xdr:row>396</xdr:row>
      <xdr:rowOff>0</xdr:rowOff>
    </xdr:from>
    <xdr:to>
      <xdr:col>16</xdr:col>
      <xdr:colOff>104775</xdr:colOff>
      <xdr:row>397</xdr:row>
      <xdr:rowOff>30692</xdr:rowOff>
    </xdr:to>
    <xdr:sp macro="" textlink="">
      <xdr:nvSpPr>
        <xdr:cNvPr id="5" name="AutoShape 6">
          <a:hlinkClick xmlns:r="http://schemas.openxmlformats.org/officeDocument/2006/relationships" r:id="rId1"/>
          <a:extLst>
            <a:ext uri="{FF2B5EF4-FFF2-40B4-BE49-F238E27FC236}">
              <a16:creationId xmlns:a16="http://schemas.microsoft.com/office/drawing/2014/main" xmlns="" id="{E01F141C-9515-4DCC-BD43-73C2CD68B477}"/>
            </a:ext>
          </a:extLst>
        </xdr:cNvPr>
        <xdr:cNvSpPr>
          <a:spLocks noChangeArrowheads="1"/>
        </xdr:cNvSpPr>
      </xdr:nvSpPr>
      <xdr:spPr bwMode="auto">
        <a:xfrm>
          <a:off x="6000750" y="7334250"/>
          <a:ext cx="0" cy="200025"/>
        </a:xfrm>
        <a:prstGeom prst="flowChartAlternateProcess">
          <a:avLst/>
        </a:prstGeom>
        <a:ln>
          <a:headEnd/>
          <a:tailEnd/>
        </a:ln>
      </xdr:spPr>
      <xdr:style>
        <a:lnRef idx="0">
          <a:schemeClr val="accent5"/>
        </a:lnRef>
        <a:fillRef idx="3">
          <a:schemeClr val="accent5"/>
        </a:fillRef>
        <a:effectRef idx="3">
          <a:schemeClr val="accent5"/>
        </a:effectRef>
        <a:fontRef idx="minor">
          <a:schemeClr val="lt1"/>
        </a:fontRef>
      </xdr:style>
      <xdr:txBody>
        <a:bodyPr vertOverflow="clip" wrap="square" lIns="27432" tIns="22860" rIns="27432" bIns="22860" anchor="ctr" upright="1"/>
        <a:lstStyle/>
        <a:p>
          <a:pPr algn="ctr" rtl="1">
            <a:defRPr sz="1000"/>
          </a:pPr>
          <a:r>
            <a:rPr lang="es-ES" sz="800" b="1" i="0" strike="noStrike">
              <a:solidFill>
                <a:srgbClr val="000000"/>
              </a:solidFill>
              <a:latin typeface="Arial"/>
              <a:cs typeface="Arial"/>
            </a:rPr>
            <a:t>Inicio</a:t>
          </a:r>
        </a:p>
      </xdr:txBody>
    </xdr:sp>
    <xdr:clientData fPrintsWithSheet="0"/>
  </xdr:twoCellAnchor>
  <xdr:oneCellAnchor>
    <xdr:from>
      <xdr:col>5</xdr:col>
      <xdr:colOff>560916</xdr:colOff>
      <xdr:row>0</xdr:row>
      <xdr:rowOff>0</xdr:rowOff>
    </xdr:from>
    <xdr:ext cx="184731" cy="264560"/>
    <xdr:sp macro="" textlink="">
      <xdr:nvSpPr>
        <xdr:cNvPr id="59" name="CuadroTexto 58">
          <a:extLst>
            <a:ext uri="{FF2B5EF4-FFF2-40B4-BE49-F238E27FC236}">
              <a16:creationId xmlns:a16="http://schemas.microsoft.com/office/drawing/2014/main" xmlns="" id="{5C65578D-A192-4E72-AAFC-FB2CC270C090}"/>
            </a:ext>
          </a:extLst>
        </xdr:cNvPr>
        <xdr:cNvSpPr txBox="1"/>
      </xdr:nvSpPr>
      <xdr:spPr>
        <a:xfrm>
          <a:off x="5916083" y="50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xdr:col>
      <xdr:colOff>500065</xdr:colOff>
      <xdr:row>1</xdr:row>
      <xdr:rowOff>44979</xdr:rowOff>
    </xdr:from>
    <xdr:to>
      <xdr:col>7</xdr:col>
      <xdr:colOff>1095376</xdr:colOff>
      <xdr:row>2</xdr:row>
      <xdr:rowOff>8994</xdr:rowOff>
    </xdr:to>
    <xdr:sp macro="" textlink="">
      <xdr:nvSpPr>
        <xdr:cNvPr id="76" name="CuadroTexto 75">
          <a:extLst>
            <a:ext uri="{FF2B5EF4-FFF2-40B4-BE49-F238E27FC236}">
              <a16:creationId xmlns:a16="http://schemas.microsoft.com/office/drawing/2014/main" xmlns="" id="{F64AB055-3046-4731-9018-02F377FC8184}"/>
            </a:ext>
          </a:extLst>
        </xdr:cNvPr>
        <xdr:cNvSpPr txBox="1"/>
      </xdr:nvSpPr>
      <xdr:spPr>
        <a:xfrm>
          <a:off x="3095628" y="235479"/>
          <a:ext cx="7393779" cy="487890"/>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3200" b="1" u="sng">
              <a:solidFill>
                <a:schemeClr val="accent1">
                  <a:lumMod val="50000"/>
                </a:schemeClr>
              </a:solidFill>
              <a:latin typeface="Savior Sans Expanded" pitchFamily="2" charset="77"/>
              <a:cs typeface="Libertad Bold" pitchFamily="2" charset="77"/>
            </a:rPr>
            <a:t>Costos variables</a:t>
          </a:r>
          <a:r>
            <a:rPr lang="es-MX" sz="3200" b="1" u="sng" baseline="0">
              <a:solidFill>
                <a:schemeClr val="accent1">
                  <a:lumMod val="50000"/>
                </a:schemeClr>
              </a:solidFill>
              <a:latin typeface="Savior Sans Expanded" pitchFamily="2" charset="77"/>
              <a:cs typeface="Libertad Bold" pitchFamily="2" charset="77"/>
            </a:rPr>
            <a:t> (Producción y Servicios)</a:t>
          </a:r>
          <a:r>
            <a:rPr lang="es-MX" sz="3200" b="1" u="sng">
              <a:solidFill>
                <a:schemeClr val="accent1">
                  <a:lumMod val="50000"/>
                </a:schemeClr>
              </a:solidFill>
              <a:latin typeface="Savior Sans Expanded" pitchFamily="2" charset="77"/>
              <a:cs typeface="Libertad Bold" pitchFamily="2" charset="77"/>
            </a:rPr>
            <a:t>:  </a:t>
          </a:r>
        </a:p>
      </xdr:txBody>
    </xdr:sp>
    <xdr:clientData/>
  </xdr:twoCellAnchor>
  <xdr:twoCellAnchor>
    <xdr:from>
      <xdr:col>0</xdr:col>
      <xdr:colOff>61458</xdr:colOff>
      <xdr:row>0</xdr:row>
      <xdr:rowOff>154781</xdr:rowOff>
    </xdr:from>
    <xdr:to>
      <xdr:col>1</xdr:col>
      <xdr:colOff>214312</xdr:colOff>
      <xdr:row>2</xdr:row>
      <xdr:rowOff>71438</xdr:rowOff>
    </xdr:to>
    <xdr:sp macro="" textlink="">
      <xdr:nvSpPr>
        <xdr:cNvPr id="77" name="Forma libre: forma 76">
          <a:hlinkClick xmlns:r="http://schemas.openxmlformats.org/officeDocument/2006/relationships" r:id="rId2"/>
          <a:extLst>
            <a:ext uri="{FF2B5EF4-FFF2-40B4-BE49-F238E27FC236}">
              <a16:creationId xmlns:a16="http://schemas.microsoft.com/office/drawing/2014/main" xmlns="" id="{BC880085-B5D0-4669-9258-F1B626A84488}"/>
            </a:ext>
          </a:extLst>
        </xdr:cNvPr>
        <xdr:cNvSpPr/>
      </xdr:nvSpPr>
      <xdr:spPr>
        <a:xfrm>
          <a:off x="61458" y="17787937"/>
          <a:ext cx="2748417" cy="631032"/>
        </a:xfrm>
        <a:custGeom>
          <a:avLst/>
          <a:gdLst>
            <a:gd name="connsiteX0" fmla="*/ 0 w 2708211"/>
            <a:gd name="connsiteY0" fmla="*/ 0 h 1624926"/>
            <a:gd name="connsiteX1" fmla="*/ 2708211 w 2708211"/>
            <a:gd name="connsiteY1" fmla="*/ 0 h 1624926"/>
            <a:gd name="connsiteX2" fmla="*/ 2708211 w 2708211"/>
            <a:gd name="connsiteY2" fmla="*/ 1624926 h 1624926"/>
            <a:gd name="connsiteX3" fmla="*/ 0 w 2708211"/>
            <a:gd name="connsiteY3" fmla="*/ 1624926 h 1624926"/>
            <a:gd name="connsiteX4" fmla="*/ 0 w 2708211"/>
            <a:gd name="connsiteY4" fmla="*/ 0 h 162492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211" h="1624926">
              <a:moveTo>
                <a:pt x="0" y="0"/>
              </a:moveTo>
              <a:lnTo>
                <a:pt x="2708211" y="0"/>
              </a:lnTo>
              <a:lnTo>
                <a:pt x="2708211" y="1624926"/>
              </a:lnTo>
              <a:lnTo>
                <a:pt x="0" y="1624926"/>
              </a:lnTo>
              <a:lnTo>
                <a:pt x="0" y="0"/>
              </a:lnTo>
              <a:close/>
            </a:path>
          </a:pathLst>
        </a:custGeom>
        <a:solidFill>
          <a:srgbClr val="FF3C57"/>
        </a:solidFill>
      </xdr:spPr>
      <xdr:style>
        <a:lnRef idx="0">
          <a:schemeClr val="lt1">
            <a:hueOff val="0"/>
            <a:satOff val="0"/>
            <a:lumOff val="0"/>
            <a:alphaOff val="0"/>
          </a:schemeClr>
        </a:lnRef>
        <a:fillRef idx="3">
          <a:scrgbClr r="0" g="0" b="0"/>
        </a:fillRef>
        <a:effectRef idx="3">
          <a:schemeClr val="accent5">
            <a:hueOff val="-3311292"/>
            <a:satOff val="13270"/>
            <a:lumOff val="2876"/>
            <a:alphaOff val="0"/>
          </a:schemeClr>
        </a:effectRef>
        <a:fontRef idx="minor">
          <a:schemeClr val="lt1"/>
        </a:fontRef>
      </xdr:style>
      <xdr:txBody>
        <a:bodyPr spcFirstLastPara="0" vert="horz" wrap="square" lIns="121920" tIns="121920" rIns="121920" bIns="121920" numCol="1" spcCol="1270" anchor="ctr" anchorCtr="0">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1422400">
            <a:lnSpc>
              <a:spcPct val="90000"/>
            </a:lnSpc>
            <a:spcBef>
              <a:spcPct val="0"/>
            </a:spcBef>
            <a:spcAft>
              <a:spcPct val="35000"/>
            </a:spcAft>
            <a:buNone/>
          </a:pPr>
          <a:r>
            <a:rPr lang="es-ES" sz="1600" b="1" kern="1200"/>
            <a:t>   Producción &amp; Servicios</a:t>
          </a:r>
        </a:p>
      </xdr:txBody>
    </xdr:sp>
    <xdr:clientData/>
  </xdr:twoCellAnchor>
  <xdr:twoCellAnchor editAs="oneCell">
    <xdr:from>
      <xdr:col>0</xdr:col>
      <xdr:colOff>98137</xdr:colOff>
      <xdr:row>1</xdr:row>
      <xdr:rowOff>77258</xdr:rowOff>
    </xdr:from>
    <xdr:to>
      <xdr:col>0</xdr:col>
      <xdr:colOff>444213</xdr:colOff>
      <xdr:row>1</xdr:row>
      <xdr:rowOff>423334</xdr:rowOff>
    </xdr:to>
    <xdr:pic>
      <xdr:nvPicPr>
        <xdr:cNvPr id="78" name="Imagen 77">
          <a:extLst>
            <a:ext uri="{FF2B5EF4-FFF2-40B4-BE49-F238E27FC236}">
              <a16:creationId xmlns:a16="http://schemas.microsoft.com/office/drawing/2014/main" xmlns="" id="{CF70F407-1CA4-4A3A-AAD0-C395EE0E2A62}"/>
            </a:ext>
          </a:extLst>
        </xdr:cNvPr>
        <xdr:cNvPicPr>
          <a:picLocks noChangeAspect="1"/>
        </xdr:cNvPicPr>
      </xdr:nvPicPr>
      <xdr:blipFill>
        <a:blip xmlns:r="http://schemas.openxmlformats.org/officeDocument/2006/relationships" r:embed="rId3"/>
        <a:stretch>
          <a:fillRect/>
        </a:stretch>
      </xdr:blipFill>
      <xdr:spPr>
        <a:xfrm>
          <a:off x="98137" y="21804841"/>
          <a:ext cx="346076" cy="346076"/>
        </a:xfrm>
        <a:prstGeom prst="rect">
          <a:avLst/>
        </a:prstGeom>
      </xdr:spPr>
    </xdr:pic>
    <xdr:clientData/>
  </xdr:twoCellAnchor>
  <xdr:twoCellAnchor>
    <xdr:from>
      <xdr:col>0</xdr:col>
      <xdr:colOff>476250</xdr:colOff>
      <xdr:row>356</xdr:row>
      <xdr:rowOff>168274</xdr:rowOff>
    </xdr:from>
    <xdr:to>
      <xdr:col>10</xdr:col>
      <xdr:colOff>2428874</xdr:colOff>
      <xdr:row>360</xdr:row>
      <xdr:rowOff>78050</xdr:rowOff>
    </xdr:to>
    <xdr:sp macro="" textlink="">
      <xdr:nvSpPr>
        <xdr:cNvPr id="109" name="CuadroTexto 108">
          <a:extLst>
            <a:ext uri="{FF2B5EF4-FFF2-40B4-BE49-F238E27FC236}">
              <a16:creationId xmlns:a16="http://schemas.microsoft.com/office/drawing/2014/main" xmlns="" id="{65587B0C-B46A-4135-8F9B-2D58C1F04DB4}"/>
            </a:ext>
          </a:extLst>
        </xdr:cNvPr>
        <xdr:cNvSpPr txBox="1"/>
      </xdr:nvSpPr>
      <xdr:spPr>
        <a:xfrm>
          <a:off x="476250" y="73058337"/>
          <a:ext cx="17454562" cy="671776"/>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4000" b="1" u="sng">
              <a:solidFill>
                <a:srgbClr val="002060"/>
              </a:solidFill>
              <a:latin typeface="Savior Sans Expanded" pitchFamily="2" charset="77"/>
              <a:cs typeface="Libertad Bold" pitchFamily="2" charset="77"/>
            </a:rPr>
            <a:t>Resumen de las ventas</a:t>
          </a:r>
          <a:r>
            <a:rPr lang="es-MX" sz="4000" b="1" u="sng" baseline="0">
              <a:solidFill>
                <a:srgbClr val="002060"/>
              </a:solidFill>
              <a:latin typeface="Savior Sans Expanded" pitchFamily="2" charset="77"/>
              <a:cs typeface="Libertad Bold" pitchFamily="2" charset="77"/>
            </a:rPr>
            <a:t> proyectadas mensuales y los costos variables           ( Producción y Servicios)</a:t>
          </a:r>
          <a:r>
            <a:rPr lang="es-MX" sz="4000" b="1" u="sng">
              <a:solidFill>
                <a:srgbClr val="002060"/>
              </a:solidFill>
              <a:latin typeface="Savior Sans Expanded" pitchFamily="2" charset="77"/>
              <a:cs typeface="Libertad Bold" pitchFamily="2" charset="77"/>
            </a:rPr>
            <a:t>:  </a:t>
          </a:r>
        </a:p>
      </xdr:txBody>
    </xdr:sp>
    <xdr:clientData/>
  </xdr:twoCellAnchor>
  <xdr:twoCellAnchor>
    <xdr:from>
      <xdr:col>0</xdr:col>
      <xdr:colOff>83344</xdr:colOff>
      <xdr:row>392</xdr:row>
      <xdr:rowOff>119063</xdr:rowOff>
    </xdr:from>
    <xdr:to>
      <xdr:col>5</xdr:col>
      <xdr:colOff>506676</xdr:colOff>
      <xdr:row>395</xdr:row>
      <xdr:rowOff>40745</xdr:rowOff>
    </xdr:to>
    <xdr:sp macro="" textlink="">
      <xdr:nvSpPr>
        <xdr:cNvPr id="23" name="CuadroTexto 22">
          <a:extLst>
            <a:ext uri="{FF2B5EF4-FFF2-40B4-BE49-F238E27FC236}">
              <a16:creationId xmlns:a16="http://schemas.microsoft.com/office/drawing/2014/main" xmlns="" id="{897873DA-0E82-4162-8BDE-5A231E4B0151}"/>
            </a:ext>
          </a:extLst>
        </xdr:cNvPr>
        <xdr:cNvSpPr txBox="1"/>
      </xdr:nvSpPr>
      <xdr:spPr>
        <a:xfrm>
          <a:off x="83344" y="37457063"/>
          <a:ext cx="7269426" cy="49318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3200" b="1" u="sng">
              <a:solidFill>
                <a:srgbClr val="002060"/>
              </a:solidFill>
              <a:latin typeface="Savior Sans Expanded" pitchFamily="2" charset="77"/>
              <a:cs typeface="Libertad Bold" pitchFamily="2" charset="77"/>
            </a:rPr>
            <a:t>Analisis de mis costos</a:t>
          </a:r>
          <a:r>
            <a:rPr lang="es-MX" sz="3200" b="1" u="sng" baseline="0">
              <a:solidFill>
                <a:srgbClr val="002060"/>
              </a:solidFill>
              <a:latin typeface="Savior Sans Expanded" pitchFamily="2" charset="77"/>
              <a:cs typeface="Libertad Bold" pitchFamily="2" charset="77"/>
            </a:rPr>
            <a:t> y mis proyecciones de venta:</a:t>
          </a:r>
          <a:endParaRPr lang="es-MX" sz="3200" b="1" u="sng">
            <a:solidFill>
              <a:srgbClr val="002060"/>
            </a:solidFill>
            <a:latin typeface="Savior Sans Expanded" pitchFamily="2" charset="77"/>
            <a:cs typeface="Libertad Bold" pitchFamily="2" charset="77"/>
          </a:endParaRPr>
        </a:p>
      </xdr:txBody>
    </xdr:sp>
    <xdr:clientData/>
  </xdr:twoCellAnchor>
  <xdr:twoCellAnchor>
    <xdr:from>
      <xdr:col>4</xdr:col>
      <xdr:colOff>440531</xdr:colOff>
      <xdr:row>397</xdr:row>
      <xdr:rowOff>0</xdr:rowOff>
    </xdr:from>
    <xdr:to>
      <xdr:col>6</xdr:col>
      <xdr:colOff>1000125</xdr:colOff>
      <xdr:row>400</xdr:row>
      <xdr:rowOff>95250</xdr:rowOff>
    </xdr:to>
    <xdr:sp macro="" textlink="">
      <xdr:nvSpPr>
        <xdr:cNvPr id="26" name="Rectángulo: biselado 25">
          <a:hlinkClick xmlns:r="http://schemas.openxmlformats.org/officeDocument/2006/relationships" r:id="rId4"/>
          <a:extLst>
            <a:ext uri="{FF2B5EF4-FFF2-40B4-BE49-F238E27FC236}">
              <a16:creationId xmlns:a16="http://schemas.microsoft.com/office/drawing/2014/main" xmlns="" id="{33F6F04A-D59A-4BCE-BEB8-1167D23D5393}"/>
            </a:ext>
          </a:extLst>
        </xdr:cNvPr>
        <xdr:cNvSpPr/>
      </xdr:nvSpPr>
      <xdr:spPr>
        <a:xfrm>
          <a:off x="6000750" y="38290500"/>
          <a:ext cx="3202781" cy="6667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a:t>ANALISIS DE MIS COSTOS </a:t>
          </a:r>
        </a:p>
      </xdr:txBody>
    </xdr:sp>
    <xdr:clientData/>
  </xdr:twoCellAnchor>
  <xdr:twoCellAnchor>
    <xdr:from>
      <xdr:col>7</xdr:col>
      <xdr:colOff>119062</xdr:colOff>
      <xdr:row>0</xdr:row>
      <xdr:rowOff>119062</xdr:rowOff>
    </xdr:from>
    <xdr:to>
      <xdr:col>9</xdr:col>
      <xdr:colOff>607219</xdr:colOff>
      <xdr:row>2</xdr:row>
      <xdr:rowOff>71437</xdr:rowOff>
    </xdr:to>
    <xdr:sp macro="" textlink="">
      <xdr:nvSpPr>
        <xdr:cNvPr id="13" name="Rectángulo: biselado 12">
          <a:hlinkClick xmlns:r="http://schemas.openxmlformats.org/officeDocument/2006/relationships" r:id="rId5"/>
          <a:extLst>
            <a:ext uri="{FF2B5EF4-FFF2-40B4-BE49-F238E27FC236}">
              <a16:creationId xmlns:a16="http://schemas.microsoft.com/office/drawing/2014/main" xmlns="" id="{28D3D0D4-204F-4229-A820-D1C0AAB99438}"/>
            </a:ext>
          </a:extLst>
        </xdr:cNvPr>
        <xdr:cNvSpPr/>
      </xdr:nvSpPr>
      <xdr:spPr>
        <a:xfrm>
          <a:off x="10608468" y="119062"/>
          <a:ext cx="2869407" cy="6667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a:t>VENTAS PROYECTADAS</a:t>
          </a:r>
        </a:p>
      </xdr:txBody>
    </xdr:sp>
    <xdr:clientData/>
  </xdr:twoCellAnchor>
  <xdr:twoCellAnchor>
    <xdr:from>
      <xdr:col>2</xdr:col>
      <xdr:colOff>1251856</xdr:colOff>
      <xdr:row>397</xdr:row>
      <xdr:rowOff>54429</xdr:rowOff>
    </xdr:from>
    <xdr:to>
      <xdr:col>3</xdr:col>
      <xdr:colOff>1411740</xdr:colOff>
      <xdr:row>400</xdr:row>
      <xdr:rowOff>78242</xdr:rowOff>
    </xdr:to>
    <xdr:sp macro="" textlink="">
      <xdr:nvSpPr>
        <xdr:cNvPr id="14" name="Rectángulo: biselado 13">
          <a:hlinkClick xmlns:r="http://schemas.openxmlformats.org/officeDocument/2006/relationships" r:id="rId2"/>
          <a:extLst>
            <a:ext uri="{FF2B5EF4-FFF2-40B4-BE49-F238E27FC236}">
              <a16:creationId xmlns:a16="http://schemas.microsoft.com/office/drawing/2014/main" xmlns="" id="{1859E9A2-08D8-4AEC-ABBB-E5E29DE6A16A}"/>
            </a:ext>
          </a:extLst>
        </xdr:cNvPr>
        <xdr:cNvSpPr/>
      </xdr:nvSpPr>
      <xdr:spPr>
        <a:xfrm>
          <a:off x="4939392" y="91712143"/>
          <a:ext cx="1643062"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twoCellAnchor editAs="oneCell">
    <xdr:from>
      <xdr:col>7</xdr:col>
      <xdr:colOff>25400</xdr:colOff>
      <xdr:row>389</xdr:row>
      <xdr:rowOff>215900</xdr:rowOff>
    </xdr:from>
    <xdr:to>
      <xdr:col>8</xdr:col>
      <xdr:colOff>1054100</xdr:colOff>
      <xdr:row>402</xdr:row>
      <xdr:rowOff>63500</xdr:rowOff>
    </xdr:to>
    <xdr:pic>
      <xdr:nvPicPr>
        <xdr:cNvPr id="2" name="Imagen 1">
          <a:extLst>
            <a:ext uri="{FF2B5EF4-FFF2-40B4-BE49-F238E27FC236}">
              <a16:creationId xmlns:a16="http://schemas.microsoft.com/office/drawing/2014/main" xmlns="" id="{6C63F79B-D0E7-AEA1-B32C-E8F4EFEB35F9}"/>
            </a:ext>
          </a:extLst>
        </xdr:cNvPr>
        <xdr:cNvPicPr>
          <a:picLocks noChangeAspect="1"/>
        </xdr:cNvPicPr>
      </xdr:nvPicPr>
      <xdr:blipFill>
        <a:blip xmlns:r="http://schemas.openxmlformats.org/officeDocument/2006/relationships" r:embed="rId6"/>
        <a:stretch>
          <a:fillRect/>
        </a:stretch>
      </xdr:blipFill>
      <xdr:spPr>
        <a:xfrm>
          <a:off x="12026900" y="90525600"/>
          <a:ext cx="2387600" cy="238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171449</xdr:colOff>
      <xdr:row>5</xdr:row>
      <xdr:rowOff>0</xdr:rowOff>
    </xdr:from>
    <xdr:to>
      <xdr:col>13</xdr:col>
      <xdr:colOff>171449</xdr:colOff>
      <xdr:row>5</xdr:row>
      <xdr:rowOff>161925</xdr:rowOff>
    </xdr:to>
    <xdr:sp macro="" textlink="">
      <xdr:nvSpPr>
        <xdr:cNvPr id="2" name="AutoShape 6">
          <a:hlinkClick xmlns:r="http://schemas.openxmlformats.org/officeDocument/2006/relationships" r:id="rId1"/>
          <a:extLst>
            <a:ext uri="{FF2B5EF4-FFF2-40B4-BE49-F238E27FC236}">
              <a16:creationId xmlns:a16="http://schemas.microsoft.com/office/drawing/2014/main" xmlns="" id="{3132A2DF-78D1-474F-ABB7-622DABFD0265}"/>
            </a:ext>
          </a:extLst>
        </xdr:cNvPr>
        <xdr:cNvSpPr>
          <a:spLocks noChangeArrowheads="1"/>
        </xdr:cNvSpPr>
      </xdr:nvSpPr>
      <xdr:spPr bwMode="auto">
        <a:xfrm>
          <a:off x="21164549" y="14906625"/>
          <a:ext cx="0" cy="161925"/>
        </a:xfrm>
        <a:prstGeom prst="flowChartAlternateProcess">
          <a:avLst/>
        </a:prstGeom>
        <a:ln>
          <a:headEnd/>
          <a:tailEnd/>
        </a:ln>
      </xdr:spPr>
      <xdr:style>
        <a:lnRef idx="0">
          <a:schemeClr val="accent5"/>
        </a:lnRef>
        <a:fillRef idx="3">
          <a:schemeClr val="accent5"/>
        </a:fillRef>
        <a:effectRef idx="3">
          <a:schemeClr val="accent5"/>
        </a:effectRef>
        <a:fontRef idx="minor">
          <a:schemeClr val="lt1"/>
        </a:fontRef>
      </xdr:style>
      <xdr:txBody>
        <a:bodyPr vertOverflow="clip" wrap="square" lIns="27432" tIns="22860" rIns="27432" bIns="22860" anchor="ctr" upright="1"/>
        <a:lstStyle/>
        <a:p>
          <a:pPr algn="ctr" rtl="1">
            <a:defRPr sz="1000"/>
          </a:pPr>
          <a:r>
            <a:rPr lang="es-ES" sz="800" b="1" i="0" strike="noStrike">
              <a:solidFill>
                <a:srgbClr val="000000"/>
              </a:solidFill>
              <a:latin typeface="Arial"/>
              <a:cs typeface="Arial"/>
            </a:rPr>
            <a:t>Inicio</a:t>
          </a:r>
        </a:p>
      </xdr:txBody>
    </xdr:sp>
    <xdr:clientData fPrintsWithSheet="0"/>
  </xdr:twoCellAnchor>
  <xdr:twoCellAnchor editAs="oneCell">
    <xdr:from>
      <xdr:col>13</xdr:col>
      <xdr:colOff>104775</xdr:colOff>
      <xdr:row>5</xdr:row>
      <xdr:rowOff>0</xdr:rowOff>
    </xdr:from>
    <xdr:to>
      <xdr:col>13</xdr:col>
      <xdr:colOff>104775</xdr:colOff>
      <xdr:row>6</xdr:row>
      <xdr:rowOff>30692</xdr:rowOff>
    </xdr:to>
    <xdr:sp macro="" textlink="">
      <xdr:nvSpPr>
        <xdr:cNvPr id="3" name="AutoShape 6">
          <a:hlinkClick xmlns:r="http://schemas.openxmlformats.org/officeDocument/2006/relationships" r:id="rId1"/>
          <a:extLst>
            <a:ext uri="{FF2B5EF4-FFF2-40B4-BE49-F238E27FC236}">
              <a16:creationId xmlns:a16="http://schemas.microsoft.com/office/drawing/2014/main" xmlns="" id="{3BAC5CE3-1F9F-4D34-B9E2-E8A7DE29ED79}"/>
            </a:ext>
          </a:extLst>
        </xdr:cNvPr>
        <xdr:cNvSpPr>
          <a:spLocks noChangeArrowheads="1"/>
        </xdr:cNvSpPr>
      </xdr:nvSpPr>
      <xdr:spPr bwMode="auto">
        <a:xfrm>
          <a:off x="21097875" y="14906625"/>
          <a:ext cx="0" cy="221192"/>
        </a:xfrm>
        <a:prstGeom prst="flowChartAlternateProcess">
          <a:avLst/>
        </a:prstGeom>
        <a:ln>
          <a:headEnd/>
          <a:tailEnd/>
        </a:ln>
      </xdr:spPr>
      <xdr:style>
        <a:lnRef idx="0">
          <a:schemeClr val="accent5"/>
        </a:lnRef>
        <a:fillRef idx="3">
          <a:schemeClr val="accent5"/>
        </a:fillRef>
        <a:effectRef idx="3">
          <a:schemeClr val="accent5"/>
        </a:effectRef>
        <a:fontRef idx="minor">
          <a:schemeClr val="lt1"/>
        </a:fontRef>
      </xdr:style>
      <xdr:txBody>
        <a:bodyPr vertOverflow="clip" wrap="square" lIns="27432" tIns="22860" rIns="27432" bIns="22860" anchor="ctr" upright="1"/>
        <a:lstStyle/>
        <a:p>
          <a:pPr algn="ctr" rtl="1">
            <a:defRPr sz="1000"/>
          </a:pPr>
          <a:r>
            <a:rPr lang="es-ES" sz="800" b="1" i="0" strike="noStrike">
              <a:solidFill>
                <a:srgbClr val="000000"/>
              </a:solidFill>
              <a:latin typeface="Arial"/>
              <a:cs typeface="Arial"/>
            </a:rPr>
            <a:t>Inicio</a:t>
          </a:r>
        </a:p>
      </xdr:txBody>
    </xdr:sp>
    <xdr:clientData fPrintsWithSheet="0"/>
  </xdr:twoCellAnchor>
  <xdr:oneCellAnchor>
    <xdr:from>
      <xdr:col>4</xdr:col>
      <xdr:colOff>560916</xdr:colOff>
      <xdr:row>0</xdr:row>
      <xdr:rowOff>0</xdr:rowOff>
    </xdr:from>
    <xdr:ext cx="184731" cy="264560"/>
    <xdr:sp macro="" textlink="">
      <xdr:nvSpPr>
        <xdr:cNvPr id="5" name="CuadroTexto 4">
          <a:extLst>
            <a:ext uri="{FF2B5EF4-FFF2-40B4-BE49-F238E27FC236}">
              <a16:creationId xmlns:a16="http://schemas.microsoft.com/office/drawing/2014/main" xmlns="" id="{A703A0D2-9141-40A6-9301-4FAB0EE9B556}"/>
            </a:ext>
          </a:extLst>
        </xdr:cNvPr>
        <xdr:cNvSpPr txBox="1"/>
      </xdr:nvSpPr>
      <xdr:spPr>
        <a:xfrm>
          <a:off x="740939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0</xdr:col>
      <xdr:colOff>0</xdr:colOff>
      <xdr:row>2</xdr:row>
      <xdr:rowOff>492125</xdr:rowOff>
    </xdr:from>
    <xdr:to>
      <xdr:col>1</xdr:col>
      <xdr:colOff>1345406</xdr:colOff>
      <xdr:row>15</xdr:row>
      <xdr:rowOff>182299</xdr:rowOff>
    </xdr:to>
    <xdr:sp macro="" textlink="">
      <xdr:nvSpPr>
        <xdr:cNvPr id="8" name="Nube 7">
          <a:extLst>
            <a:ext uri="{FF2B5EF4-FFF2-40B4-BE49-F238E27FC236}">
              <a16:creationId xmlns:a16="http://schemas.microsoft.com/office/drawing/2014/main" xmlns="" id="{51F3F6B0-488C-479A-8770-A226008E75DE}"/>
            </a:ext>
          </a:extLst>
        </xdr:cNvPr>
        <xdr:cNvSpPr/>
      </xdr:nvSpPr>
      <xdr:spPr>
        <a:xfrm>
          <a:off x="0" y="873125"/>
          <a:ext cx="4314031" cy="2515924"/>
        </a:xfrm>
        <a:prstGeom prst="cloud">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600" b="1">
              <a:solidFill>
                <a:schemeClr val="bg1"/>
              </a:solidFill>
              <a:effectLst/>
              <a:latin typeface="+mn-lt"/>
              <a:ea typeface="+mn-ea"/>
              <a:cs typeface="+mn-cs"/>
            </a:rPr>
            <a:t>¿</a:t>
          </a:r>
          <a:r>
            <a:rPr lang="es-CO" sz="1600" b="1">
              <a:solidFill>
                <a:schemeClr val="bg1"/>
              </a:solidFill>
              <a:effectLst/>
              <a:latin typeface="+mn-lt"/>
              <a:ea typeface="+mn-ea"/>
              <a:cs typeface="+mn-cs"/>
            </a:rPr>
            <a:t>Como te fue con el costeo y tu proyección de ventas?</a:t>
          </a:r>
        </a:p>
        <a:p>
          <a:pPr marL="0" marR="0" lvl="0" indent="0" algn="ctr" defTabSz="914400" eaLnBrk="1" fontAlgn="auto" latinLnBrk="0" hangingPunct="1">
            <a:lnSpc>
              <a:spcPct val="100000"/>
            </a:lnSpc>
            <a:spcBef>
              <a:spcPts val="0"/>
            </a:spcBef>
            <a:spcAft>
              <a:spcPts val="0"/>
            </a:spcAft>
            <a:buClrTx/>
            <a:buSzTx/>
            <a:buFontTx/>
            <a:buNone/>
            <a:tabLst/>
            <a:defRPr/>
          </a:pPr>
          <a:r>
            <a:rPr lang="es-CO" sz="1600" b="1">
              <a:solidFill>
                <a:schemeClr val="bg1"/>
              </a:solidFill>
              <a:effectLst/>
              <a:latin typeface="+mn-lt"/>
              <a:ea typeface="+mn-ea"/>
              <a:cs typeface="+mn-cs"/>
            </a:rPr>
            <a:t>Ahora analicemos la información y tomemos decisiones. VAMOS</a:t>
          </a:r>
          <a:r>
            <a:rPr lang="es-CO" sz="1600" b="1" baseline="0">
              <a:solidFill>
                <a:schemeClr val="bg1"/>
              </a:solidFill>
              <a:effectLst/>
              <a:latin typeface="+mn-lt"/>
              <a:ea typeface="+mn-ea"/>
              <a:cs typeface="+mn-cs"/>
            </a:rPr>
            <a:t> A TU PLAN DE INVERSIÓN. </a:t>
          </a:r>
          <a:endParaRPr lang="es-CO" sz="1600" b="1">
            <a:solidFill>
              <a:schemeClr val="bg1"/>
            </a:solidFill>
            <a:effectLst/>
            <a:latin typeface="+mn-lt"/>
            <a:ea typeface="+mn-ea"/>
            <a:cs typeface="+mn-cs"/>
          </a:endParaRPr>
        </a:p>
        <a:p>
          <a:endParaRPr lang="es-CO" sz="1200">
            <a:solidFill>
              <a:srgbClr val="002060"/>
            </a:solidFill>
            <a:effectLst/>
            <a:latin typeface="+mn-lt"/>
            <a:ea typeface="+mn-ea"/>
            <a:cs typeface="+mn-cs"/>
          </a:endParaRPr>
        </a:p>
      </xdr:txBody>
    </xdr:sp>
    <xdr:clientData/>
  </xdr:twoCellAnchor>
  <xdr:twoCellAnchor>
    <xdr:from>
      <xdr:col>0</xdr:col>
      <xdr:colOff>2267480</xdr:colOff>
      <xdr:row>0</xdr:row>
      <xdr:rowOff>136260</xdr:rowOff>
    </xdr:from>
    <xdr:to>
      <xdr:col>6</xdr:col>
      <xdr:colOff>142875</xdr:colOff>
      <xdr:row>2</xdr:row>
      <xdr:rowOff>248442</xdr:rowOff>
    </xdr:to>
    <xdr:sp macro="" textlink="">
      <xdr:nvSpPr>
        <xdr:cNvPr id="14" name="CuadroTexto 13">
          <a:extLst>
            <a:ext uri="{FF2B5EF4-FFF2-40B4-BE49-F238E27FC236}">
              <a16:creationId xmlns:a16="http://schemas.microsoft.com/office/drawing/2014/main" xmlns="" id="{765532FE-5BCF-417B-9B89-249866C82B9A}"/>
            </a:ext>
          </a:extLst>
        </xdr:cNvPr>
        <xdr:cNvSpPr txBox="1"/>
      </xdr:nvSpPr>
      <xdr:spPr>
        <a:xfrm>
          <a:off x="2267480" y="136260"/>
          <a:ext cx="7269426" cy="49318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es-MX" sz="3200" b="1" u="sng">
              <a:solidFill>
                <a:srgbClr val="002060"/>
              </a:solidFill>
              <a:latin typeface="Savior Sans Expanded" pitchFamily="2" charset="77"/>
              <a:cs typeface="Libertad Bold" pitchFamily="2" charset="77"/>
            </a:rPr>
            <a:t>Analisis de mis costos</a:t>
          </a:r>
          <a:r>
            <a:rPr lang="es-MX" sz="3200" b="1" u="sng" baseline="0">
              <a:solidFill>
                <a:srgbClr val="002060"/>
              </a:solidFill>
              <a:latin typeface="Savior Sans Expanded" pitchFamily="2" charset="77"/>
              <a:cs typeface="Libertad Bold" pitchFamily="2" charset="77"/>
            </a:rPr>
            <a:t> y mis proyecciones de venta:</a:t>
          </a:r>
          <a:endParaRPr lang="es-MX" sz="3200" b="1" u="sng">
            <a:solidFill>
              <a:srgbClr val="002060"/>
            </a:solidFill>
            <a:latin typeface="Savior Sans Expanded" pitchFamily="2" charset="77"/>
            <a:cs typeface="Libertad Bold" pitchFamily="2" charset="77"/>
          </a:endParaRPr>
        </a:p>
      </xdr:txBody>
    </xdr:sp>
    <xdr:clientData/>
  </xdr:twoCellAnchor>
  <xdr:twoCellAnchor editAs="oneCell">
    <xdr:from>
      <xdr:col>6</xdr:col>
      <xdr:colOff>797718</xdr:colOff>
      <xdr:row>0</xdr:row>
      <xdr:rowOff>83344</xdr:rowOff>
    </xdr:from>
    <xdr:to>
      <xdr:col>7</xdr:col>
      <xdr:colOff>2024063</xdr:colOff>
      <xdr:row>4</xdr:row>
      <xdr:rowOff>71437</xdr:rowOff>
    </xdr:to>
    <xdr:pic>
      <xdr:nvPicPr>
        <xdr:cNvPr id="16" name="Google Shape;348;g1ef5c30969a_0_82" descr="Texto&#10;&#10;Descripción generada automáticamente">
          <a:extLst>
            <a:ext uri="{FF2B5EF4-FFF2-40B4-BE49-F238E27FC236}">
              <a16:creationId xmlns:a16="http://schemas.microsoft.com/office/drawing/2014/main" xmlns="" id="{D4C043CA-9303-4D69-AA22-FAD6E0283263}"/>
            </a:ext>
          </a:extLst>
        </xdr:cNvPr>
        <xdr:cNvPicPr preferRelativeResize="0"/>
      </xdr:nvPicPr>
      <xdr:blipFill rotWithShape="1">
        <a:blip xmlns:r="http://schemas.openxmlformats.org/officeDocument/2006/relationships" r:embed="rId2">
          <a:alphaModFix/>
        </a:blip>
        <a:srcRect/>
        <a:stretch/>
      </xdr:blipFill>
      <xdr:spPr>
        <a:xfrm>
          <a:off x="10632281" y="83344"/>
          <a:ext cx="2416970" cy="1083468"/>
        </a:xfrm>
        <a:prstGeom prst="rect">
          <a:avLst/>
        </a:prstGeom>
        <a:noFill/>
        <a:ln>
          <a:noFill/>
        </a:ln>
      </xdr:spPr>
    </xdr:pic>
    <xdr:clientData/>
  </xdr:twoCellAnchor>
  <xdr:twoCellAnchor>
    <xdr:from>
      <xdr:col>4</xdr:col>
      <xdr:colOff>964405</xdr:colOff>
      <xdr:row>7</xdr:row>
      <xdr:rowOff>35718</xdr:rowOff>
    </xdr:from>
    <xdr:to>
      <xdr:col>6</xdr:col>
      <xdr:colOff>59530</xdr:colOff>
      <xdr:row>10</xdr:row>
      <xdr:rowOff>107156</xdr:rowOff>
    </xdr:to>
    <xdr:sp macro="" textlink="">
      <xdr:nvSpPr>
        <xdr:cNvPr id="22" name="Rectángulo: biselado 21">
          <a:hlinkClick xmlns:r="http://schemas.openxmlformats.org/officeDocument/2006/relationships" r:id="rId3"/>
          <a:extLst>
            <a:ext uri="{FF2B5EF4-FFF2-40B4-BE49-F238E27FC236}">
              <a16:creationId xmlns:a16="http://schemas.microsoft.com/office/drawing/2014/main" xmlns="" id="{0EB9F135-3D8F-40AA-91E9-F21D7A85B89F}"/>
            </a:ext>
          </a:extLst>
        </xdr:cNvPr>
        <xdr:cNvSpPr/>
      </xdr:nvSpPr>
      <xdr:spPr>
        <a:xfrm>
          <a:off x="8251030" y="1702593"/>
          <a:ext cx="1643063" cy="642938"/>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twoCellAnchor>
    <xdr:from>
      <xdr:col>2</xdr:col>
      <xdr:colOff>440531</xdr:colOff>
      <xdr:row>7</xdr:row>
      <xdr:rowOff>0</xdr:rowOff>
    </xdr:from>
    <xdr:to>
      <xdr:col>4</xdr:col>
      <xdr:colOff>571499</xdr:colOff>
      <xdr:row>10</xdr:row>
      <xdr:rowOff>95250</xdr:rowOff>
    </xdr:to>
    <xdr:sp macro="" textlink="">
      <xdr:nvSpPr>
        <xdr:cNvPr id="23" name="Rectángulo: biselado 22">
          <a:hlinkClick xmlns:r="http://schemas.openxmlformats.org/officeDocument/2006/relationships" r:id="rId4"/>
          <a:extLst>
            <a:ext uri="{FF2B5EF4-FFF2-40B4-BE49-F238E27FC236}">
              <a16:creationId xmlns:a16="http://schemas.microsoft.com/office/drawing/2014/main" xmlns="" id="{958E02FB-EE26-414E-8E0E-D347FF11EF77}"/>
            </a:ext>
          </a:extLst>
        </xdr:cNvPr>
        <xdr:cNvSpPr/>
      </xdr:nvSpPr>
      <xdr:spPr>
        <a:xfrm>
          <a:off x="4953000" y="1666875"/>
          <a:ext cx="2905124" cy="6667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000" b="1"/>
            <a:t>PLAN DE INVERSION</a:t>
          </a:r>
        </a:p>
      </xdr:txBody>
    </xdr:sp>
    <xdr:clientData/>
  </xdr:twoCellAnchor>
  <xdr:twoCellAnchor editAs="oneCell">
    <xdr:from>
      <xdr:col>0</xdr:col>
      <xdr:colOff>174625</xdr:colOff>
      <xdr:row>15</xdr:row>
      <xdr:rowOff>444500</xdr:rowOff>
    </xdr:from>
    <xdr:to>
      <xdr:col>1</xdr:col>
      <xdr:colOff>9768</xdr:colOff>
      <xdr:row>23</xdr:row>
      <xdr:rowOff>604838</xdr:rowOff>
    </xdr:to>
    <xdr:pic>
      <xdr:nvPicPr>
        <xdr:cNvPr id="6" name="Imagen 5">
          <a:extLst>
            <a:ext uri="{FF2B5EF4-FFF2-40B4-BE49-F238E27FC236}">
              <a16:creationId xmlns:a16="http://schemas.microsoft.com/office/drawing/2014/main" xmlns="" id="{00B433E0-D658-4422-B41C-862320B7437F}"/>
            </a:ext>
          </a:extLst>
        </xdr:cNvPr>
        <xdr:cNvPicPr>
          <a:picLocks noChangeAspect="1"/>
        </xdr:cNvPicPr>
      </xdr:nvPicPr>
      <xdr:blipFill>
        <a:blip xmlns:r="http://schemas.openxmlformats.org/officeDocument/2006/relationships" r:embed="rId5"/>
        <a:stretch>
          <a:fillRect/>
        </a:stretch>
      </xdr:blipFill>
      <xdr:spPr>
        <a:xfrm>
          <a:off x="174625" y="3651250"/>
          <a:ext cx="2803768" cy="2863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723900</xdr:colOff>
      <xdr:row>1</xdr:row>
      <xdr:rowOff>0</xdr:rowOff>
    </xdr:from>
    <xdr:ext cx="10212916" cy="1164166"/>
    <xdr:sp macro="" textlink="">
      <xdr:nvSpPr>
        <xdr:cNvPr id="3" name="CuadroTexto 2">
          <a:extLst>
            <a:ext uri="{FF2B5EF4-FFF2-40B4-BE49-F238E27FC236}">
              <a16:creationId xmlns:a16="http://schemas.microsoft.com/office/drawing/2014/main" xmlns="" id="{F6D56A52-937E-4270-89D9-CD223B345580}"/>
            </a:ext>
          </a:extLst>
        </xdr:cNvPr>
        <xdr:cNvSpPr txBox="1"/>
      </xdr:nvSpPr>
      <xdr:spPr>
        <a:xfrm>
          <a:off x="1485900" y="190500"/>
          <a:ext cx="10212916" cy="116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CO" sz="3600" b="1">
              <a:solidFill>
                <a:srgbClr val="7030A0"/>
              </a:solidFill>
              <a:effectLst/>
              <a:latin typeface="+mn-lt"/>
              <a:ea typeface="+mn-ea"/>
              <a:cs typeface="+mn-cs"/>
            </a:rPr>
            <a:t>PLANTILLA FINANCIERA IDEACION</a:t>
          </a:r>
          <a:endParaRPr lang="es-CO" sz="3600" b="1">
            <a:solidFill>
              <a:srgbClr val="7030A0"/>
            </a:solidFill>
            <a:effectLst/>
          </a:endParaRPr>
        </a:p>
        <a:p>
          <a:pPr algn="ctr"/>
          <a:r>
            <a:rPr lang="es-CO" sz="2400" b="1">
              <a:solidFill>
                <a:srgbClr val="7030A0"/>
              </a:solidFill>
              <a:effectLst/>
              <a:latin typeface="+mn-lt"/>
              <a:ea typeface="+mn-ea"/>
              <a:cs typeface="+mn-cs"/>
            </a:rPr>
            <a:t>MI PLAN DE INVERSION.</a:t>
          </a:r>
          <a:endParaRPr lang="es-CO" sz="2400" b="1">
            <a:solidFill>
              <a:srgbClr val="7030A0"/>
            </a:solidFill>
            <a:effectLst/>
          </a:endParaRPr>
        </a:p>
        <a:p>
          <a:endParaRPr lang="es-CO" sz="1100"/>
        </a:p>
      </xdr:txBody>
    </xdr:sp>
    <xdr:clientData/>
  </xdr:oneCellAnchor>
  <xdr:twoCellAnchor>
    <xdr:from>
      <xdr:col>0</xdr:col>
      <xdr:colOff>238125</xdr:colOff>
      <xdr:row>11</xdr:row>
      <xdr:rowOff>28575</xdr:rowOff>
    </xdr:from>
    <xdr:to>
      <xdr:col>3</xdr:col>
      <xdr:colOff>118535</xdr:colOff>
      <xdr:row>13</xdr:row>
      <xdr:rowOff>145204</xdr:rowOff>
    </xdr:to>
    <xdr:sp macro="" textlink="">
      <xdr:nvSpPr>
        <xdr:cNvPr id="5" name="CuadroTexto 4">
          <a:extLst>
            <a:ext uri="{FF2B5EF4-FFF2-40B4-BE49-F238E27FC236}">
              <a16:creationId xmlns:a16="http://schemas.microsoft.com/office/drawing/2014/main" xmlns="" id="{A9625898-3C63-4912-8445-86EA92C55DD6}"/>
            </a:ext>
          </a:extLst>
        </xdr:cNvPr>
        <xdr:cNvSpPr txBox="1"/>
      </xdr:nvSpPr>
      <xdr:spPr>
        <a:xfrm>
          <a:off x="238125" y="2389118"/>
          <a:ext cx="4822367" cy="50315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3200" b="1" u="sng">
              <a:solidFill>
                <a:srgbClr val="002060"/>
              </a:solidFill>
              <a:latin typeface="Savior Sans Expanded" pitchFamily="2" charset="77"/>
              <a:cs typeface="Libertad Bold" pitchFamily="2" charset="77"/>
            </a:rPr>
            <a:t>Plan de inversión:  </a:t>
          </a:r>
        </a:p>
      </xdr:txBody>
    </xdr:sp>
    <xdr:clientData/>
  </xdr:twoCellAnchor>
  <xdr:twoCellAnchor>
    <xdr:from>
      <xdr:col>0</xdr:col>
      <xdr:colOff>550885</xdr:colOff>
      <xdr:row>27</xdr:row>
      <xdr:rowOff>124010</xdr:rowOff>
    </xdr:from>
    <xdr:to>
      <xdr:col>4</xdr:col>
      <xdr:colOff>864151</xdr:colOff>
      <xdr:row>33</xdr:row>
      <xdr:rowOff>115016</xdr:rowOff>
    </xdr:to>
    <xdr:sp macro="" textlink="">
      <xdr:nvSpPr>
        <xdr:cNvPr id="6" name="CuadroTexto 5">
          <a:extLst>
            <a:ext uri="{FF2B5EF4-FFF2-40B4-BE49-F238E27FC236}">
              <a16:creationId xmlns:a16="http://schemas.microsoft.com/office/drawing/2014/main" xmlns="" id="{7E788537-5066-4221-957B-3A63137A8AEE}"/>
            </a:ext>
          </a:extLst>
        </xdr:cNvPr>
        <xdr:cNvSpPr txBox="1"/>
      </xdr:nvSpPr>
      <xdr:spPr>
        <a:xfrm>
          <a:off x="550885" y="7233249"/>
          <a:ext cx="6428592" cy="115057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3200" b="1" u="sng">
              <a:solidFill>
                <a:srgbClr val="002060"/>
              </a:solidFill>
              <a:latin typeface="Savior Sans Expanded" pitchFamily="2" charset="77"/>
              <a:cs typeface="Libertad Bold" pitchFamily="2" charset="77"/>
            </a:rPr>
            <a:t>Construyamos</a:t>
          </a:r>
          <a:r>
            <a:rPr lang="es-MX" sz="3200" b="1" u="sng" baseline="0">
              <a:solidFill>
                <a:srgbClr val="002060"/>
              </a:solidFill>
              <a:latin typeface="Savior Sans Expanded" pitchFamily="2" charset="77"/>
              <a:cs typeface="Libertad Bold" pitchFamily="2" charset="77"/>
            </a:rPr>
            <a:t> </a:t>
          </a:r>
          <a:r>
            <a:rPr lang="es-MX" sz="3200" b="1" u="sng">
              <a:solidFill>
                <a:srgbClr val="002060"/>
              </a:solidFill>
              <a:latin typeface="Savior Sans Expanded" pitchFamily="2" charset="77"/>
              <a:cs typeface="Libertad Bold" pitchFamily="2" charset="77"/>
            </a:rPr>
            <a:t>nuestro plan de inversión: </a:t>
          </a:r>
        </a:p>
        <a:p>
          <a:pPr>
            <a:lnSpc>
              <a:spcPct val="80000"/>
            </a:lnSpc>
          </a:pPr>
          <a:endParaRPr lang="es-MX" sz="2000" b="1" u="sng">
            <a:solidFill>
              <a:srgbClr val="002060"/>
            </a:solidFill>
            <a:latin typeface="Savior Sans Expanded" pitchFamily="2" charset="77"/>
            <a:cs typeface="Libertad Bold" pitchFamily="2" charset="77"/>
          </a:endParaRPr>
        </a:p>
      </xdr:txBody>
    </xdr:sp>
    <xdr:clientData/>
  </xdr:twoCellAnchor>
  <xdr:twoCellAnchor>
    <xdr:from>
      <xdr:col>0</xdr:col>
      <xdr:colOff>132292</xdr:colOff>
      <xdr:row>70</xdr:row>
      <xdr:rowOff>114301</xdr:rowOff>
    </xdr:from>
    <xdr:to>
      <xdr:col>2</xdr:col>
      <xdr:colOff>570442</xdr:colOff>
      <xdr:row>73</xdr:row>
      <xdr:rowOff>52918</xdr:rowOff>
    </xdr:to>
    <xdr:sp macro="" textlink="">
      <xdr:nvSpPr>
        <xdr:cNvPr id="13" name="CuadroTexto 12">
          <a:extLst>
            <a:ext uri="{FF2B5EF4-FFF2-40B4-BE49-F238E27FC236}">
              <a16:creationId xmlns:a16="http://schemas.microsoft.com/office/drawing/2014/main" xmlns="" id="{4AA29F93-C0A5-4CF0-BF1D-5142CF947B91}"/>
            </a:ext>
          </a:extLst>
        </xdr:cNvPr>
        <xdr:cNvSpPr txBox="1"/>
      </xdr:nvSpPr>
      <xdr:spPr>
        <a:xfrm>
          <a:off x="132292" y="13343468"/>
          <a:ext cx="3761317" cy="520700"/>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3200" b="1" u="sng">
              <a:solidFill>
                <a:srgbClr val="002060"/>
              </a:solidFill>
              <a:latin typeface="Savior Sans Expanded" pitchFamily="2" charset="77"/>
              <a:cs typeface="Libertad Bold" pitchFamily="2" charset="77"/>
            </a:rPr>
            <a:t>Mi flujo de caja: </a:t>
          </a:r>
        </a:p>
        <a:p>
          <a:pPr>
            <a:lnSpc>
              <a:spcPct val="80000"/>
            </a:lnSpc>
          </a:pPr>
          <a:endParaRPr lang="es-MX" sz="2000" b="1" u="sng">
            <a:solidFill>
              <a:schemeClr val="tx2"/>
            </a:solidFill>
            <a:latin typeface="Savior Sans Expanded" pitchFamily="2" charset="77"/>
            <a:cs typeface="Libertad Bold" pitchFamily="2" charset="77"/>
          </a:endParaRPr>
        </a:p>
      </xdr:txBody>
    </xdr:sp>
    <xdr:clientData/>
  </xdr:twoCellAnchor>
  <xdr:twoCellAnchor>
    <xdr:from>
      <xdr:col>3</xdr:col>
      <xdr:colOff>343958</xdr:colOff>
      <xdr:row>75</xdr:row>
      <xdr:rowOff>204258</xdr:rowOff>
    </xdr:from>
    <xdr:to>
      <xdr:col>8</xdr:col>
      <xdr:colOff>715433</xdr:colOff>
      <xdr:row>77</xdr:row>
      <xdr:rowOff>24341</xdr:rowOff>
    </xdr:to>
    <xdr:sp macro="" textlink="">
      <xdr:nvSpPr>
        <xdr:cNvPr id="17" name="CuadroTexto 16">
          <a:extLst>
            <a:ext uri="{FF2B5EF4-FFF2-40B4-BE49-F238E27FC236}">
              <a16:creationId xmlns:a16="http://schemas.microsoft.com/office/drawing/2014/main" xmlns="" id="{1A14DF28-6114-49E5-9488-30E65D0F55EA}"/>
            </a:ext>
          </a:extLst>
        </xdr:cNvPr>
        <xdr:cNvSpPr txBox="1"/>
      </xdr:nvSpPr>
      <xdr:spPr>
        <a:xfrm>
          <a:off x="4683125" y="14639925"/>
          <a:ext cx="4710641" cy="391583"/>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2800" b="1" u="sng">
              <a:solidFill>
                <a:srgbClr val="002060"/>
              </a:solidFill>
              <a:latin typeface="Savior Sans Expanded" pitchFamily="2" charset="77"/>
              <a:cs typeface="Libertad Bold" pitchFamily="2" charset="77"/>
            </a:rPr>
            <a:t>Analisis del flujo de caja: </a:t>
          </a:r>
        </a:p>
        <a:p>
          <a:pPr>
            <a:lnSpc>
              <a:spcPct val="80000"/>
            </a:lnSpc>
          </a:pPr>
          <a:endParaRPr lang="es-MX" sz="2000" b="1" u="sng">
            <a:solidFill>
              <a:schemeClr val="tx2"/>
            </a:solidFill>
            <a:latin typeface="Savior Sans Expanded" pitchFamily="2" charset="77"/>
            <a:cs typeface="Libertad Bold" pitchFamily="2" charset="77"/>
          </a:endParaRPr>
        </a:p>
      </xdr:txBody>
    </xdr:sp>
    <xdr:clientData/>
  </xdr:twoCellAnchor>
  <xdr:twoCellAnchor>
    <xdr:from>
      <xdr:col>0</xdr:col>
      <xdr:colOff>1770480</xdr:colOff>
      <xdr:row>13</xdr:row>
      <xdr:rowOff>305844</xdr:rowOff>
    </xdr:from>
    <xdr:to>
      <xdr:col>3</xdr:col>
      <xdr:colOff>800651</xdr:colOff>
      <xdr:row>16</xdr:row>
      <xdr:rowOff>289891</xdr:rowOff>
    </xdr:to>
    <xdr:sp macro="" textlink="">
      <xdr:nvSpPr>
        <xdr:cNvPr id="22" name="Bocadillo nube: nube 21">
          <a:extLst>
            <a:ext uri="{FF2B5EF4-FFF2-40B4-BE49-F238E27FC236}">
              <a16:creationId xmlns:a16="http://schemas.microsoft.com/office/drawing/2014/main" xmlns="" id="{B451CC70-7CAE-41E3-9592-D84DFB46906A}"/>
            </a:ext>
          </a:extLst>
        </xdr:cNvPr>
        <xdr:cNvSpPr/>
      </xdr:nvSpPr>
      <xdr:spPr>
        <a:xfrm>
          <a:off x="1770480" y="3052909"/>
          <a:ext cx="3972128" cy="1516330"/>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600" b="1">
            <a:solidFill>
              <a:schemeClr val="bg1"/>
            </a:solidFill>
          </a:endParaRPr>
        </a:p>
        <a:p>
          <a:pPr algn="ctr"/>
          <a:r>
            <a:rPr lang="es-CO" sz="1600" b="1">
              <a:solidFill>
                <a:schemeClr val="bg1"/>
              </a:solidFill>
            </a:rPr>
            <a:t>Ahora</a:t>
          </a:r>
          <a:r>
            <a:rPr lang="es-CO" sz="1600" b="1" baseline="0">
              <a:solidFill>
                <a:schemeClr val="bg1"/>
              </a:solidFill>
            </a:rPr>
            <a:t> vamos a conocer nuestro plan de Inversión.</a:t>
          </a:r>
          <a:endParaRPr lang="es-CO" sz="1600" b="1">
            <a:solidFill>
              <a:schemeClr val="bg1"/>
            </a:solidFill>
          </a:endParaRPr>
        </a:p>
      </xdr:txBody>
    </xdr:sp>
    <xdr:clientData/>
  </xdr:twoCellAnchor>
  <xdr:twoCellAnchor>
    <xdr:from>
      <xdr:col>4</xdr:col>
      <xdr:colOff>1251856</xdr:colOff>
      <xdr:row>14</xdr:row>
      <xdr:rowOff>139089</xdr:rowOff>
    </xdr:from>
    <xdr:to>
      <xdr:col>6</xdr:col>
      <xdr:colOff>104320</xdr:colOff>
      <xdr:row>15</xdr:row>
      <xdr:rowOff>435427</xdr:rowOff>
    </xdr:to>
    <xdr:sp macro="" textlink="">
      <xdr:nvSpPr>
        <xdr:cNvPr id="4" name="Flecha: a la derecha 3">
          <a:extLst>
            <a:ext uri="{FF2B5EF4-FFF2-40B4-BE49-F238E27FC236}">
              <a16:creationId xmlns:a16="http://schemas.microsoft.com/office/drawing/2014/main" xmlns="" id="{96A0A6E0-9A17-429C-86E4-6369741DB0AC}"/>
            </a:ext>
          </a:extLst>
        </xdr:cNvPr>
        <xdr:cNvSpPr/>
      </xdr:nvSpPr>
      <xdr:spPr>
        <a:xfrm>
          <a:off x="8781142" y="3441089"/>
          <a:ext cx="1682749" cy="786195"/>
        </a:xfrm>
        <a:prstGeom prst="rightArrow">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547371</xdr:colOff>
      <xdr:row>11</xdr:row>
      <xdr:rowOff>82793</xdr:rowOff>
    </xdr:from>
    <xdr:to>
      <xdr:col>12</xdr:col>
      <xdr:colOff>681735</xdr:colOff>
      <xdr:row>16</xdr:row>
      <xdr:rowOff>148396</xdr:rowOff>
    </xdr:to>
    <xdr:sp macro="" textlink="">
      <xdr:nvSpPr>
        <xdr:cNvPr id="25" name="Bocadillo nube: nube 24">
          <a:extLst>
            <a:ext uri="{FF2B5EF4-FFF2-40B4-BE49-F238E27FC236}">
              <a16:creationId xmlns:a16="http://schemas.microsoft.com/office/drawing/2014/main" xmlns="" id="{45358D1C-EA29-4740-A1BE-1A14752B4C79}"/>
            </a:ext>
          </a:extLst>
        </xdr:cNvPr>
        <xdr:cNvSpPr/>
      </xdr:nvSpPr>
      <xdr:spPr>
        <a:xfrm>
          <a:off x="12564746" y="2416418"/>
          <a:ext cx="5277864" cy="1970603"/>
        </a:xfrm>
        <a:prstGeom prst="cloudCallout">
          <a:avLst>
            <a:gd name="adj1" fmla="val -1109"/>
            <a:gd name="adj2" fmla="val 20489"/>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600" b="1">
            <a:solidFill>
              <a:schemeClr val="bg1"/>
            </a:solidFill>
          </a:endParaRPr>
        </a:p>
        <a:p>
          <a:pPr algn="ctr"/>
          <a:r>
            <a:rPr lang="es-CO" sz="1600" b="1">
              <a:solidFill>
                <a:schemeClr val="bg1"/>
              </a:solidFill>
            </a:rPr>
            <a:t>Por</a:t>
          </a:r>
          <a:r>
            <a:rPr lang="es-CO" sz="1600" b="1" baseline="0">
              <a:solidFill>
                <a:schemeClr val="bg1"/>
              </a:solidFill>
            </a:rPr>
            <a:t> medio de 3 pasos muy sencillos conoceremos nuestro plan de Inversión. </a:t>
          </a:r>
          <a:endParaRPr lang="es-CO" sz="1600" b="1">
            <a:solidFill>
              <a:schemeClr val="bg1"/>
            </a:solidFill>
          </a:endParaRPr>
        </a:p>
      </xdr:txBody>
    </xdr:sp>
    <xdr:clientData/>
  </xdr:twoCellAnchor>
  <xdr:twoCellAnchor>
    <xdr:from>
      <xdr:col>6</xdr:col>
      <xdr:colOff>635455</xdr:colOff>
      <xdr:row>22</xdr:row>
      <xdr:rowOff>41413</xdr:rowOff>
    </xdr:from>
    <xdr:to>
      <xdr:col>10</xdr:col>
      <xdr:colOff>1130283</xdr:colOff>
      <xdr:row>33</xdr:row>
      <xdr:rowOff>110434</xdr:rowOff>
    </xdr:to>
    <xdr:sp macro="" textlink="">
      <xdr:nvSpPr>
        <xdr:cNvPr id="28" name="Nube 27">
          <a:extLst>
            <a:ext uri="{FF2B5EF4-FFF2-40B4-BE49-F238E27FC236}">
              <a16:creationId xmlns:a16="http://schemas.microsoft.com/office/drawing/2014/main" xmlns="" id="{8D1A51E1-6232-4FFB-8C78-7A224862E8E0}"/>
            </a:ext>
          </a:extLst>
        </xdr:cNvPr>
        <xdr:cNvSpPr/>
      </xdr:nvSpPr>
      <xdr:spPr>
        <a:xfrm>
          <a:off x="9373607" y="9663043"/>
          <a:ext cx="5188306" cy="2194891"/>
        </a:xfrm>
        <a:prstGeom prst="cloud">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solidFill>
                <a:schemeClr val="bg1"/>
              </a:solidFill>
              <a:effectLst/>
              <a:latin typeface="+mn-lt"/>
              <a:ea typeface="+mn-ea"/>
              <a:cs typeface="+mn-cs"/>
            </a:rPr>
            <a:t>                                                                                               A continuación, vamos a identificar qué necesitaríamos para la puesta en marcha de mi plan de inversión para mi negocio.</a:t>
          </a:r>
        </a:p>
      </xdr:txBody>
    </xdr:sp>
    <xdr:clientData/>
  </xdr:twoCellAnchor>
  <xdr:twoCellAnchor>
    <xdr:from>
      <xdr:col>11</xdr:col>
      <xdr:colOff>1014617</xdr:colOff>
      <xdr:row>24</xdr:row>
      <xdr:rowOff>163285</xdr:rowOff>
    </xdr:from>
    <xdr:to>
      <xdr:col>14</xdr:col>
      <xdr:colOff>723900</xdr:colOff>
      <xdr:row>34</xdr:row>
      <xdr:rowOff>79759</xdr:rowOff>
    </xdr:to>
    <xdr:sp macro="" textlink="">
      <xdr:nvSpPr>
        <xdr:cNvPr id="29" name="Bocadillo: ovalado 28">
          <a:extLst>
            <a:ext uri="{FF2B5EF4-FFF2-40B4-BE49-F238E27FC236}">
              <a16:creationId xmlns:a16="http://schemas.microsoft.com/office/drawing/2014/main" xmlns="" id="{9AEBF20C-67DB-4C64-AAC9-777CBF4D6C4A}"/>
            </a:ext>
          </a:extLst>
        </xdr:cNvPr>
        <xdr:cNvSpPr/>
      </xdr:nvSpPr>
      <xdr:spPr>
        <a:xfrm>
          <a:off x="16991217" y="7795985"/>
          <a:ext cx="4573383" cy="2075474"/>
        </a:xfrm>
        <a:prstGeom prst="wedgeEllipse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lt1"/>
              </a:solidFill>
              <a:effectLst/>
              <a:latin typeface="+mn-lt"/>
              <a:ea typeface="+mn-ea"/>
              <a:cs typeface="+mn-cs"/>
            </a:rPr>
            <a:t>Paso 1: Mi plan de inversión.</a:t>
          </a:r>
        </a:p>
        <a:p>
          <a:pPr algn="ctr"/>
          <a:r>
            <a:rPr lang="es-CO" sz="1600" b="1">
              <a:solidFill>
                <a:schemeClr val="lt1"/>
              </a:solidFill>
              <a:effectLst/>
              <a:latin typeface="+mn-lt"/>
              <a:ea typeface="+mn-ea"/>
              <a:cs typeface="+mn-cs"/>
            </a:rPr>
            <a:t>Vamos a reconocer nuestra necesidad de inversión en el negocio.</a:t>
          </a:r>
        </a:p>
      </xdr:txBody>
    </xdr:sp>
    <xdr:clientData/>
  </xdr:twoCellAnchor>
  <xdr:twoCellAnchor>
    <xdr:from>
      <xdr:col>13</xdr:col>
      <xdr:colOff>554475</xdr:colOff>
      <xdr:row>36</xdr:row>
      <xdr:rowOff>101600</xdr:rowOff>
    </xdr:from>
    <xdr:to>
      <xdr:col>14</xdr:col>
      <xdr:colOff>393701</xdr:colOff>
      <xdr:row>47</xdr:row>
      <xdr:rowOff>143014</xdr:rowOff>
    </xdr:to>
    <xdr:sp macro="" textlink="">
      <xdr:nvSpPr>
        <xdr:cNvPr id="7" name="Flecha: curvada hacia la izquierda 6">
          <a:extLst>
            <a:ext uri="{FF2B5EF4-FFF2-40B4-BE49-F238E27FC236}">
              <a16:creationId xmlns:a16="http://schemas.microsoft.com/office/drawing/2014/main" xmlns="" id="{AB0FE77B-396A-4E54-9C5B-EBD60B43439E}"/>
            </a:ext>
          </a:extLst>
        </xdr:cNvPr>
        <xdr:cNvSpPr/>
      </xdr:nvSpPr>
      <xdr:spPr>
        <a:xfrm>
          <a:off x="19121875" y="10299700"/>
          <a:ext cx="2112526" cy="2276614"/>
        </a:xfrm>
        <a:prstGeom prst="curvedLeftArrow">
          <a:avLst>
            <a:gd name="adj1" fmla="val 25000"/>
            <a:gd name="adj2" fmla="val 49519"/>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6</xdr:col>
      <xdr:colOff>433915</xdr:colOff>
      <xdr:row>53</xdr:row>
      <xdr:rowOff>55218</xdr:rowOff>
    </xdr:from>
    <xdr:to>
      <xdr:col>11</xdr:col>
      <xdr:colOff>562428</xdr:colOff>
      <xdr:row>68</xdr:row>
      <xdr:rowOff>18142</xdr:rowOff>
    </xdr:to>
    <xdr:sp macro="" textlink="">
      <xdr:nvSpPr>
        <xdr:cNvPr id="30" name="Nube 29">
          <a:extLst>
            <a:ext uri="{FF2B5EF4-FFF2-40B4-BE49-F238E27FC236}">
              <a16:creationId xmlns:a16="http://schemas.microsoft.com/office/drawing/2014/main" xmlns="" id="{23CFEB0C-1DE0-4A79-A3C4-75228DD6F2BC}"/>
            </a:ext>
          </a:extLst>
        </xdr:cNvPr>
        <xdr:cNvSpPr/>
      </xdr:nvSpPr>
      <xdr:spPr>
        <a:xfrm>
          <a:off x="10793486" y="13426504"/>
          <a:ext cx="7204228" cy="3029067"/>
        </a:xfrm>
        <a:prstGeom prst="cloud">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effectLst/>
              <a:latin typeface="+mn-lt"/>
              <a:ea typeface="+mn-ea"/>
              <a:cs typeface="+mn-cs"/>
            </a:rPr>
            <a:t>             ¡Súper! excelente trabajo. Ya que conocemos nuestro plan de inversión y lo que necesitaremos para la puesta en marcha, es necesario organizar nuestro flujo de caja. Es importante hacerlo para validar si es viable o no.</a:t>
          </a:r>
        </a:p>
      </xdr:txBody>
    </xdr:sp>
    <xdr:clientData/>
  </xdr:twoCellAnchor>
  <xdr:twoCellAnchor>
    <xdr:from>
      <xdr:col>0</xdr:col>
      <xdr:colOff>2394480</xdr:colOff>
      <xdr:row>50</xdr:row>
      <xdr:rowOff>135782</xdr:rowOff>
    </xdr:from>
    <xdr:to>
      <xdr:col>2</xdr:col>
      <xdr:colOff>1270000</xdr:colOff>
      <xdr:row>57</xdr:row>
      <xdr:rowOff>126999</xdr:rowOff>
    </xdr:to>
    <xdr:sp macro="" textlink="">
      <xdr:nvSpPr>
        <xdr:cNvPr id="32" name="Bocadillo: ovalado 31">
          <a:extLst>
            <a:ext uri="{FF2B5EF4-FFF2-40B4-BE49-F238E27FC236}">
              <a16:creationId xmlns:a16="http://schemas.microsoft.com/office/drawing/2014/main" xmlns="" id="{3B5F204C-AEA1-487E-9B36-39AFC0A4DDB6}"/>
            </a:ext>
          </a:extLst>
        </xdr:cNvPr>
        <xdr:cNvSpPr/>
      </xdr:nvSpPr>
      <xdr:spPr>
        <a:xfrm>
          <a:off x="2394480" y="13307496"/>
          <a:ext cx="3574520" cy="1859932"/>
        </a:xfrm>
        <a:prstGeom prst="wedgeEllipseCallout">
          <a:avLst>
            <a:gd name="adj1" fmla="val -35824"/>
            <a:gd name="adj2" fmla="val 82623"/>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effectLst/>
              <a:latin typeface="+mn-lt"/>
              <a:ea typeface="+mn-ea"/>
              <a:cs typeface="+mn-cs"/>
            </a:rPr>
            <a:t>                                                     </a:t>
          </a:r>
          <a:r>
            <a:rPr lang="es-CO" sz="1800" b="1">
              <a:solidFill>
                <a:schemeClr val="bg1"/>
              </a:solidFill>
              <a:effectLst/>
              <a:latin typeface="+mn-lt"/>
              <a:ea typeface="+mn-ea"/>
              <a:cs typeface="+mn-cs"/>
            </a:rPr>
            <a:t>Paso 2: Realizar mi flujo de caja.</a:t>
          </a:r>
        </a:p>
        <a:p>
          <a:pPr algn="ctr"/>
          <a:r>
            <a:rPr lang="es-CO" sz="1100" b="0">
              <a:solidFill>
                <a:schemeClr val="bg1"/>
              </a:solidFill>
            </a:rPr>
            <a:t> </a:t>
          </a:r>
          <a:endParaRPr lang="es-CO" sz="1100" b="1">
            <a:solidFill>
              <a:schemeClr val="bg1"/>
            </a:solidFill>
          </a:endParaRPr>
        </a:p>
      </xdr:txBody>
    </xdr:sp>
    <xdr:clientData/>
  </xdr:twoCellAnchor>
  <xdr:twoCellAnchor>
    <xdr:from>
      <xdr:col>7</xdr:col>
      <xdr:colOff>63500</xdr:colOff>
      <xdr:row>114</xdr:row>
      <xdr:rowOff>148168</xdr:rowOff>
    </xdr:from>
    <xdr:to>
      <xdr:col>9</xdr:col>
      <xdr:colOff>55217</xdr:colOff>
      <xdr:row>123</xdr:row>
      <xdr:rowOff>55217</xdr:rowOff>
    </xdr:to>
    <xdr:sp macro="[0]!Resultados" textlink="">
      <xdr:nvSpPr>
        <xdr:cNvPr id="37" name="Bocadillo: ovalado 36">
          <a:extLst>
            <a:ext uri="{FF2B5EF4-FFF2-40B4-BE49-F238E27FC236}">
              <a16:creationId xmlns:a16="http://schemas.microsoft.com/office/drawing/2014/main" xmlns="" id="{44053374-E5A2-4C77-A83D-16C317BB3510}"/>
            </a:ext>
          </a:extLst>
        </xdr:cNvPr>
        <xdr:cNvSpPr/>
      </xdr:nvSpPr>
      <xdr:spPr>
        <a:xfrm>
          <a:off x="9975022" y="28212407"/>
          <a:ext cx="2338456" cy="1646397"/>
        </a:xfrm>
        <a:prstGeom prst="wedgeEllipse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effectLst/>
              <a:latin typeface="+mn-lt"/>
              <a:ea typeface="+mn-ea"/>
              <a:cs typeface="+mn-cs"/>
            </a:rPr>
            <a:t>Paso 3: Conozcamos los resultados del plan de Inversion.</a:t>
          </a:r>
          <a:endParaRPr lang="es-CO" sz="1600">
            <a:solidFill>
              <a:schemeClr val="bg1"/>
            </a:solidFill>
            <a:effectLst/>
            <a:latin typeface="+mn-lt"/>
            <a:ea typeface="+mn-ea"/>
            <a:cs typeface="+mn-cs"/>
          </a:endParaRPr>
        </a:p>
      </xdr:txBody>
    </xdr:sp>
    <xdr:clientData/>
  </xdr:twoCellAnchor>
  <xdr:twoCellAnchor>
    <xdr:from>
      <xdr:col>2</xdr:col>
      <xdr:colOff>758977</xdr:colOff>
      <xdr:row>130</xdr:row>
      <xdr:rowOff>326471</xdr:rowOff>
    </xdr:from>
    <xdr:to>
      <xdr:col>6</xdr:col>
      <xdr:colOff>969069</xdr:colOff>
      <xdr:row>139</xdr:row>
      <xdr:rowOff>142978</xdr:rowOff>
    </xdr:to>
    <xdr:sp macro="" textlink="">
      <xdr:nvSpPr>
        <xdr:cNvPr id="45" name="Nube 44">
          <a:extLst>
            <a:ext uri="{FF2B5EF4-FFF2-40B4-BE49-F238E27FC236}">
              <a16:creationId xmlns:a16="http://schemas.microsoft.com/office/drawing/2014/main" xmlns="" id="{8AF032AD-2944-4564-B0A8-A50CC28870C5}"/>
            </a:ext>
          </a:extLst>
        </xdr:cNvPr>
        <xdr:cNvSpPr/>
      </xdr:nvSpPr>
      <xdr:spPr>
        <a:xfrm>
          <a:off x="5457977" y="36592027"/>
          <a:ext cx="5854536" cy="2864507"/>
        </a:xfrm>
        <a:prstGeom prst="cloud">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effectLst/>
              <a:latin typeface="+mn-lt"/>
              <a:ea typeface="+mn-ea"/>
              <a:cs typeface="+mn-cs"/>
            </a:rPr>
            <a:t>¡Gran trabajo¡ Ya tenemos toda la información de nuestro proyecto de inversión. Si nuestro proyecto no es viable, debes revisar de nuevo tus proyecciones y construir un plan de acción.</a:t>
          </a:r>
        </a:p>
      </xdr:txBody>
    </xdr:sp>
    <xdr:clientData/>
  </xdr:twoCellAnchor>
  <xdr:twoCellAnchor>
    <xdr:from>
      <xdr:col>0</xdr:col>
      <xdr:colOff>95250</xdr:colOff>
      <xdr:row>119</xdr:row>
      <xdr:rowOff>105833</xdr:rowOff>
    </xdr:from>
    <xdr:to>
      <xdr:col>3</xdr:col>
      <xdr:colOff>255059</xdr:colOff>
      <xdr:row>121</xdr:row>
      <xdr:rowOff>116416</xdr:rowOff>
    </xdr:to>
    <xdr:sp macro="" textlink="">
      <xdr:nvSpPr>
        <xdr:cNvPr id="48" name="CuadroTexto 47">
          <a:extLst>
            <a:ext uri="{FF2B5EF4-FFF2-40B4-BE49-F238E27FC236}">
              <a16:creationId xmlns:a16="http://schemas.microsoft.com/office/drawing/2014/main" xmlns="" id="{EFD257A4-92AD-4237-AEC4-E10DAF48B949}"/>
            </a:ext>
          </a:extLst>
        </xdr:cNvPr>
        <xdr:cNvSpPr txBox="1"/>
      </xdr:nvSpPr>
      <xdr:spPr>
        <a:xfrm>
          <a:off x="95250" y="21717000"/>
          <a:ext cx="4710642" cy="391583"/>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2000" b="1" u="sng">
              <a:solidFill>
                <a:schemeClr val="tx2"/>
              </a:solidFill>
              <a:latin typeface="Savior Sans Expanded" pitchFamily="2" charset="77"/>
              <a:cs typeface="Libertad Bold" pitchFamily="2" charset="77"/>
            </a:rPr>
            <a:t>Resumen de plan de invesión: </a:t>
          </a:r>
        </a:p>
        <a:p>
          <a:pPr>
            <a:lnSpc>
              <a:spcPct val="80000"/>
            </a:lnSpc>
          </a:pPr>
          <a:endParaRPr lang="es-MX" sz="2000" b="1" u="sng">
            <a:solidFill>
              <a:schemeClr val="tx2"/>
            </a:solidFill>
            <a:latin typeface="Savior Sans Expanded" pitchFamily="2" charset="77"/>
            <a:cs typeface="Libertad Bold" pitchFamily="2" charset="77"/>
          </a:endParaRPr>
        </a:p>
      </xdr:txBody>
    </xdr:sp>
    <xdr:clientData/>
  </xdr:twoCellAnchor>
  <xdr:twoCellAnchor>
    <xdr:from>
      <xdr:col>3</xdr:col>
      <xdr:colOff>166442</xdr:colOff>
      <xdr:row>58</xdr:row>
      <xdr:rowOff>7888</xdr:rowOff>
    </xdr:from>
    <xdr:to>
      <xdr:col>4</xdr:col>
      <xdr:colOff>1138727</xdr:colOff>
      <xdr:row>61</xdr:row>
      <xdr:rowOff>47200</xdr:rowOff>
    </xdr:to>
    <xdr:sp macro="" textlink="">
      <xdr:nvSpPr>
        <xdr:cNvPr id="8" name="Flecha: a la derecha 7">
          <a:extLst>
            <a:ext uri="{FF2B5EF4-FFF2-40B4-BE49-F238E27FC236}">
              <a16:creationId xmlns:a16="http://schemas.microsoft.com/office/drawing/2014/main" xmlns="" id="{221F2474-E950-4405-A39E-AD9C2715926D}"/>
            </a:ext>
          </a:extLst>
        </xdr:cNvPr>
        <xdr:cNvSpPr/>
      </xdr:nvSpPr>
      <xdr:spPr>
        <a:xfrm rot="10800000">
          <a:off x="5384485" y="16628323"/>
          <a:ext cx="2145655" cy="619094"/>
        </a:xfrm>
        <a:prstGeom prst="rightArrow">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8</xdr:col>
      <xdr:colOff>248478</xdr:colOff>
      <xdr:row>1</xdr:row>
      <xdr:rowOff>55218</xdr:rowOff>
    </xdr:from>
    <xdr:to>
      <xdr:col>10</xdr:col>
      <xdr:colOff>767867</xdr:colOff>
      <xdr:row>6</xdr:row>
      <xdr:rowOff>160476</xdr:rowOff>
    </xdr:to>
    <xdr:pic>
      <xdr:nvPicPr>
        <xdr:cNvPr id="35" name="Google Shape;348;g1ef5c30969a_0_82" descr="Texto&#10;&#10;Descripción generada automáticamente">
          <a:extLst>
            <a:ext uri="{FF2B5EF4-FFF2-40B4-BE49-F238E27FC236}">
              <a16:creationId xmlns:a16="http://schemas.microsoft.com/office/drawing/2014/main" xmlns="" id="{6667F9ED-564C-4AEF-B477-3ADB4DC6BCB7}"/>
            </a:ext>
          </a:extLst>
        </xdr:cNvPr>
        <xdr:cNvPicPr preferRelativeResize="0"/>
      </xdr:nvPicPr>
      <xdr:blipFill rotWithShape="1">
        <a:blip xmlns:r="http://schemas.openxmlformats.org/officeDocument/2006/relationships" r:embed="rId1">
          <a:alphaModFix/>
        </a:blip>
        <a:srcRect/>
        <a:stretch/>
      </xdr:blipFill>
      <xdr:spPr>
        <a:xfrm>
          <a:off x="11057282" y="248479"/>
          <a:ext cx="2976563" cy="1071562"/>
        </a:xfrm>
        <a:prstGeom prst="rect">
          <a:avLst/>
        </a:prstGeom>
        <a:noFill/>
        <a:ln>
          <a:noFill/>
        </a:ln>
      </xdr:spPr>
    </xdr:pic>
    <xdr:clientData/>
  </xdr:twoCellAnchor>
  <xdr:twoCellAnchor>
    <xdr:from>
      <xdr:col>6</xdr:col>
      <xdr:colOff>357531</xdr:colOff>
      <xdr:row>33</xdr:row>
      <xdr:rowOff>298726</xdr:rowOff>
    </xdr:from>
    <xdr:to>
      <xdr:col>10</xdr:col>
      <xdr:colOff>980108</xdr:colOff>
      <xdr:row>52</xdr:row>
      <xdr:rowOff>207065</xdr:rowOff>
    </xdr:to>
    <xdr:graphicFrame macro="">
      <xdr:nvGraphicFramePr>
        <xdr:cNvPr id="2" name="Gráfico 1">
          <a:extLst>
            <a:ext uri="{FF2B5EF4-FFF2-40B4-BE49-F238E27FC236}">
              <a16:creationId xmlns:a16="http://schemas.microsoft.com/office/drawing/2014/main" xmlns="" id="{705E8058-D922-4F37-9F17-783AAC073C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871764</xdr:colOff>
      <xdr:row>140</xdr:row>
      <xdr:rowOff>273957</xdr:rowOff>
    </xdr:from>
    <xdr:to>
      <xdr:col>7</xdr:col>
      <xdr:colOff>65542</xdr:colOff>
      <xdr:row>142</xdr:row>
      <xdr:rowOff>186192</xdr:rowOff>
    </xdr:to>
    <xdr:sp macro="" textlink="">
      <xdr:nvSpPr>
        <xdr:cNvPr id="36" name="Rectángulo: biselado 35">
          <a:hlinkClick xmlns:r="http://schemas.openxmlformats.org/officeDocument/2006/relationships" r:id="rId3"/>
          <a:extLst>
            <a:ext uri="{FF2B5EF4-FFF2-40B4-BE49-F238E27FC236}">
              <a16:creationId xmlns:a16="http://schemas.microsoft.com/office/drawing/2014/main" xmlns="" id="{5365A644-7F6A-48E6-BAEC-B57843947AD1}"/>
            </a:ext>
          </a:extLst>
        </xdr:cNvPr>
        <xdr:cNvSpPr/>
      </xdr:nvSpPr>
      <xdr:spPr>
        <a:xfrm>
          <a:off x="9799864" y="37510357"/>
          <a:ext cx="2013178" cy="598035"/>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twoCellAnchor>
    <xdr:from>
      <xdr:col>0</xdr:col>
      <xdr:colOff>149679</xdr:colOff>
      <xdr:row>2</xdr:row>
      <xdr:rowOff>122465</xdr:rowOff>
    </xdr:from>
    <xdr:to>
      <xdr:col>0</xdr:col>
      <xdr:colOff>1792742</xdr:colOff>
      <xdr:row>5</xdr:row>
      <xdr:rowOff>146278</xdr:rowOff>
    </xdr:to>
    <xdr:sp macro="" textlink="">
      <xdr:nvSpPr>
        <xdr:cNvPr id="38" name="Rectángulo: biselado 37">
          <a:hlinkClick xmlns:r="http://schemas.openxmlformats.org/officeDocument/2006/relationships" r:id="rId3"/>
          <a:extLst>
            <a:ext uri="{FF2B5EF4-FFF2-40B4-BE49-F238E27FC236}">
              <a16:creationId xmlns:a16="http://schemas.microsoft.com/office/drawing/2014/main" xmlns="" id="{A60D575D-1A6D-4863-878E-63BACD2A77FA}"/>
            </a:ext>
          </a:extLst>
        </xdr:cNvPr>
        <xdr:cNvSpPr/>
      </xdr:nvSpPr>
      <xdr:spPr>
        <a:xfrm>
          <a:off x="149679" y="503465"/>
          <a:ext cx="1643063" cy="595313"/>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twoCellAnchor editAs="oneCell">
    <xdr:from>
      <xdr:col>0</xdr:col>
      <xdr:colOff>272143</xdr:colOff>
      <xdr:row>16</xdr:row>
      <xdr:rowOff>235858</xdr:rowOff>
    </xdr:from>
    <xdr:to>
      <xdr:col>1</xdr:col>
      <xdr:colOff>1813</xdr:colOff>
      <xdr:row>22</xdr:row>
      <xdr:rowOff>127000</xdr:rowOff>
    </xdr:to>
    <xdr:pic>
      <xdr:nvPicPr>
        <xdr:cNvPr id="9" name="Imagen 8">
          <a:extLst>
            <a:ext uri="{FF2B5EF4-FFF2-40B4-BE49-F238E27FC236}">
              <a16:creationId xmlns:a16="http://schemas.microsoft.com/office/drawing/2014/main" xmlns="" id="{F614E79D-678A-059E-2916-5B0FEE80D00F}"/>
            </a:ext>
          </a:extLst>
        </xdr:cNvPr>
        <xdr:cNvPicPr>
          <a:picLocks noChangeAspect="1"/>
        </xdr:cNvPicPr>
      </xdr:nvPicPr>
      <xdr:blipFill>
        <a:blip xmlns:r="http://schemas.openxmlformats.org/officeDocument/2006/relationships" r:embed="rId4"/>
        <a:stretch>
          <a:fillRect/>
        </a:stretch>
      </xdr:blipFill>
      <xdr:spPr>
        <a:xfrm>
          <a:off x="272143" y="4517572"/>
          <a:ext cx="2866570" cy="2866571"/>
        </a:xfrm>
        <a:prstGeom prst="rect">
          <a:avLst/>
        </a:prstGeom>
      </xdr:spPr>
    </xdr:pic>
    <xdr:clientData/>
  </xdr:twoCellAnchor>
  <xdr:twoCellAnchor editAs="oneCell">
    <xdr:from>
      <xdr:col>6</xdr:col>
      <xdr:colOff>417287</xdr:colOff>
      <xdr:row>11</xdr:row>
      <xdr:rowOff>181429</xdr:rowOff>
    </xdr:from>
    <xdr:to>
      <xdr:col>8</xdr:col>
      <xdr:colOff>961572</xdr:colOff>
      <xdr:row>19</xdr:row>
      <xdr:rowOff>0</xdr:rowOff>
    </xdr:to>
    <xdr:pic>
      <xdr:nvPicPr>
        <xdr:cNvPr id="10" name="Imagen 9">
          <a:extLst>
            <a:ext uri="{FF2B5EF4-FFF2-40B4-BE49-F238E27FC236}">
              <a16:creationId xmlns:a16="http://schemas.microsoft.com/office/drawing/2014/main" xmlns="" id="{AF9AA7E6-F5BA-3173-9FB4-E13977F9522D}"/>
            </a:ext>
          </a:extLst>
        </xdr:cNvPr>
        <xdr:cNvPicPr>
          <a:picLocks noChangeAspect="1"/>
        </xdr:cNvPicPr>
      </xdr:nvPicPr>
      <xdr:blipFill>
        <a:blip xmlns:r="http://schemas.openxmlformats.org/officeDocument/2006/relationships" r:embed="rId5"/>
        <a:stretch>
          <a:fillRect/>
        </a:stretch>
      </xdr:blipFill>
      <xdr:spPr>
        <a:xfrm>
          <a:off x="10776858" y="2594429"/>
          <a:ext cx="3374571" cy="3374571"/>
        </a:xfrm>
        <a:prstGeom prst="rect">
          <a:avLst/>
        </a:prstGeom>
      </xdr:spPr>
    </xdr:pic>
    <xdr:clientData/>
  </xdr:twoCellAnchor>
  <xdr:twoCellAnchor editAs="oneCell">
    <xdr:from>
      <xdr:col>10</xdr:col>
      <xdr:colOff>1061357</xdr:colOff>
      <xdr:row>33</xdr:row>
      <xdr:rowOff>373743</xdr:rowOff>
    </xdr:from>
    <xdr:to>
      <xdr:col>13</xdr:col>
      <xdr:colOff>335643</xdr:colOff>
      <xdr:row>50</xdr:row>
      <xdr:rowOff>172357</xdr:rowOff>
    </xdr:to>
    <xdr:pic>
      <xdr:nvPicPr>
        <xdr:cNvPr id="11" name="Imagen 10">
          <a:extLst>
            <a:ext uri="{FF2B5EF4-FFF2-40B4-BE49-F238E27FC236}">
              <a16:creationId xmlns:a16="http://schemas.microsoft.com/office/drawing/2014/main" xmlns="" id="{19DB834B-228F-B1A9-10B0-FBE77E06FB79}"/>
            </a:ext>
          </a:extLst>
        </xdr:cNvPr>
        <xdr:cNvPicPr>
          <a:picLocks noChangeAspect="1"/>
        </xdr:cNvPicPr>
      </xdr:nvPicPr>
      <xdr:blipFill>
        <a:blip xmlns:r="http://schemas.openxmlformats.org/officeDocument/2006/relationships" r:embed="rId6"/>
        <a:stretch>
          <a:fillRect/>
        </a:stretch>
      </xdr:blipFill>
      <xdr:spPr>
        <a:xfrm>
          <a:off x="15742557" y="9720943"/>
          <a:ext cx="3160486" cy="3570514"/>
        </a:xfrm>
        <a:prstGeom prst="rect">
          <a:avLst/>
        </a:prstGeom>
      </xdr:spPr>
    </xdr:pic>
    <xdr:clientData/>
  </xdr:twoCellAnchor>
  <xdr:twoCellAnchor editAs="oneCell">
    <xdr:from>
      <xdr:col>0</xdr:col>
      <xdr:colOff>0</xdr:colOff>
      <xdr:row>54</xdr:row>
      <xdr:rowOff>108858</xdr:rowOff>
    </xdr:from>
    <xdr:to>
      <xdr:col>1</xdr:col>
      <xdr:colOff>3628</xdr:colOff>
      <xdr:row>68</xdr:row>
      <xdr:rowOff>103414</xdr:rowOff>
    </xdr:to>
    <xdr:pic>
      <xdr:nvPicPr>
        <xdr:cNvPr id="12" name="Imagen 11">
          <a:extLst>
            <a:ext uri="{FF2B5EF4-FFF2-40B4-BE49-F238E27FC236}">
              <a16:creationId xmlns:a16="http://schemas.microsoft.com/office/drawing/2014/main" xmlns="" id="{723519CB-DFAC-6203-C0B1-49D72AE0A1BB}"/>
            </a:ext>
          </a:extLst>
        </xdr:cNvPr>
        <xdr:cNvPicPr>
          <a:picLocks noChangeAspect="1"/>
        </xdr:cNvPicPr>
      </xdr:nvPicPr>
      <xdr:blipFill>
        <a:blip xmlns:r="http://schemas.openxmlformats.org/officeDocument/2006/relationships" r:embed="rId7"/>
        <a:stretch>
          <a:fillRect/>
        </a:stretch>
      </xdr:blipFill>
      <xdr:spPr>
        <a:xfrm>
          <a:off x="0" y="14550572"/>
          <a:ext cx="2975428" cy="2975428"/>
        </a:xfrm>
        <a:prstGeom prst="rect">
          <a:avLst/>
        </a:prstGeom>
      </xdr:spPr>
    </xdr:pic>
    <xdr:clientData/>
  </xdr:twoCellAnchor>
  <xdr:twoCellAnchor editAs="oneCell">
    <xdr:from>
      <xdr:col>3</xdr:col>
      <xdr:colOff>368300</xdr:colOff>
      <xdr:row>137</xdr:row>
      <xdr:rowOff>279400</xdr:rowOff>
    </xdr:from>
    <xdr:to>
      <xdr:col>5</xdr:col>
      <xdr:colOff>469900</xdr:colOff>
      <xdr:row>146</xdr:row>
      <xdr:rowOff>88900</xdr:rowOff>
    </xdr:to>
    <xdr:pic>
      <xdr:nvPicPr>
        <xdr:cNvPr id="14" name="Imagen 13">
          <a:extLst>
            <a:ext uri="{FF2B5EF4-FFF2-40B4-BE49-F238E27FC236}">
              <a16:creationId xmlns:a16="http://schemas.microsoft.com/office/drawing/2014/main" xmlns="" id="{98AC4D05-996B-C1AB-CB20-0B4DFD8C09E5}"/>
            </a:ext>
          </a:extLst>
        </xdr:cNvPr>
        <xdr:cNvPicPr>
          <a:picLocks noChangeAspect="1"/>
        </xdr:cNvPicPr>
      </xdr:nvPicPr>
      <xdr:blipFill>
        <a:blip xmlns:r="http://schemas.openxmlformats.org/officeDocument/2006/relationships" r:embed="rId8"/>
        <a:stretch>
          <a:fillRect/>
        </a:stretch>
      </xdr:blipFill>
      <xdr:spPr>
        <a:xfrm>
          <a:off x="6477000" y="36487100"/>
          <a:ext cx="2921000" cy="2921000"/>
        </a:xfrm>
        <a:prstGeom prst="rect">
          <a:avLst/>
        </a:prstGeom>
      </xdr:spPr>
    </xdr:pic>
    <xdr:clientData/>
  </xdr:twoCellAnchor>
  <xdr:twoCellAnchor editAs="oneCell">
    <xdr:from>
      <xdr:col>9</xdr:col>
      <xdr:colOff>1333500</xdr:colOff>
      <xdr:row>123</xdr:row>
      <xdr:rowOff>292100</xdr:rowOff>
    </xdr:from>
    <xdr:to>
      <xdr:col>12</xdr:col>
      <xdr:colOff>3175</xdr:colOff>
      <xdr:row>131</xdr:row>
      <xdr:rowOff>9878</xdr:rowOff>
    </xdr:to>
    <xdr:pic>
      <xdr:nvPicPr>
        <xdr:cNvPr id="15" name="Imagen 14">
          <a:extLst>
            <a:ext uri="{FF2B5EF4-FFF2-40B4-BE49-F238E27FC236}">
              <a16:creationId xmlns:a16="http://schemas.microsoft.com/office/drawing/2014/main" xmlns="" id="{3FDFE628-22F7-AC72-15BC-E30962837F4C}"/>
            </a:ext>
          </a:extLst>
        </xdr:cNvPr>
        <xdr:cNvPicPr>
          <a:picLocks noChangeAspect="1"/>
        </xdr:cNvPicPr>
      </xdr:nvPicPr>
      <xdr:blipFill>
        <a:blip xmlns:r="http://schemas.openxmlformats.org/officeDocument/2006/relationships" r:embed="rId9"/>
        <a:stretch>
          <a:fillRect/>
        </a:stretch>
      </xdr:blipFill>
      <xdr:spPr>
        <a:xfrm>
          <a:off x="15900400" y="33413700"/>
          <a:ext cx="2832100" cy="2832100"/>
        </a:xfrm>
        <a:prstGeom prst="rect">
          <a:avLst/>
        </a:prstGeom>
      </xdr:spPr>
    </xdr:pic>
    <xdr:clientData/>
  </xdr:twoCellAnchor>
  <xdr:twoCellAnchor>
    <xdr:from>
      <xdr:col>12</xdr:col>
      <xdr:colOff>1270000</xdr:colOff>
      <xdr:row>49</xdr:row>
      <xdr:rowOff>114300</xdr:rowOff>
    </xdr:from>
    <xdr:to>
      <xdr:col>19</xdr:col>
      <xdr:colOff>364066</xdr:colOff>
      <xdr:row>52</xdr:row>
      <xdr:rowOff>58626</xdr:rowOff>
    </xdr:to>
    <xdr:sp macro="" textlink="">
      <xdr:nvSpPr>
        <xdr:cNvPr id="31" name="CuadroTexto 30">
          <a:extLst>
            <a:ext uri="{FF2B5EF4-FFF2-40B4-BE49-F238E27FC236}">
              <a16:creationId xmlns:a16="http://schemas.microsoft.com/office/drawing/2014/main" xmlns="" id="{7E788537-5066-4221-957B-3A63137A8AEE}"/>
            </a:ext>
          </a:extLst>
        </xdr:cNvPr>
        <xdr:cNvSpPr txBox="1"/>
      </xdr:nvSpPr>
      <xdr:spPr>
        <a:xfrm>
          <a:off x="18542000" y="12954000"/>
          <a:ext cx="7222066" cy="76982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0000"/>
            </a:lnSpc>
          </a:pPr>
          <a:r>
            <a:rPr lang="es-MX" sz="3200" b="1" u="sng">
              <a:solidFill>
                <a:srgbClr val="002060"/>
              </a:solidFill>
              <a:latin typeface="Savior Sans Expanded" pitchFamily="2" charset="77"/>
              <a:cs typeface="Libertad Bold" pitchFamily="2" charset="77"/>
            </a:rPr>
            <a:t>COTIZADOR DE CREDITO:</a:t>
          </a:r>
        </a:p>
        <a:p>
          <a:pPr>
            <a:lnSpc>
              <a:spcPct val="80000"/>
            </a:lnSpc>
          </a:pPr>
          <a:endParaRPr lang="es-MX" sz="2000" b="1" u="sng">
            <a:solidFill>
              <a:srgbClr val="002060"/>
            </a:solidFill>
            <a:latin typeface="Savior Sans Expanded" pitchFamily="2" charset="77"/>
            <a:cs typeface="Libertad Bold" pitchFamily="2" charset="77"/>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133939</xdr:colOff>
      <xdr:row>0</xdr:row>
      <xdr:rowOff>89647</xdr:rowOff>
    </xdr:from>
    <xdr:to>
      <xdr:col>6</xdr:col>
      <xdr:colOff>2342298</xdr:colOff>
      <xdr:row>15</xdr:row>
      <xdr:rowOff>164352</xdr:rowOff>
    </xdr:to>
    <xdr:sp macro="" textlink="">
      <xdr:nvSpPr>
        <xdr:cNvPr id="2" name="Bocadillo nube: nube 1">
          <a:extLst>
            <a:ext uri="{FF2B5EF4-FFF2-40B4-BE49-F238E27FC236}">
              <a16:creationId xmlns:a16="http://schemas.microsoft.com/office/drawing/2014/main" xmlns="" id="{8DDFE4C4-8A46-44BE-9099-ED69D26790D5}"/>
            </a:ext>
          </a:extLst>
        </xdr:cNvPr>
        <xdr:cNvSpPr/>
      </xdr:nvSpPr>
      <xdr:spPr>
        <a:xfrm>
          <a:off x="1164880" y="89647"/>
          <a:ext cx="7781418" cy="3675529"/>
        </a:xfrm>
        <a:prstGeom prst="cloudCallout">
          <a:avLst/>
        </a:prstGeom>
        <a:solidFill>
          <a:srgbClr val="FF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u="none" strike="noStrike">
              <a:solidFill>
                <a:schemeClr val="lt1"/>
              </a:solidFill>
              <a:effectLst/>
              <a:latin typeface="+mn-lt"/>
              <a:ea typeface="+mn-ea"/>
              <a:cs typeface="+mn-cs"/>
            </a:rPr>
            <a:t>En este viaje me gustaría invitarte a que descubramos juntos nuestro modelo de negocio. Será una oportunidad fantástica para vivir una experiencia enriquecedora, donde conoceremos en detalle los componentes clave que nos permitirán crecer y tomar decisiones acertadas para seguir avanzando.</a:t>
          </a:r>
        </a:p>
        <a:p>
          <a:pPr algn="ctr"/>
          <a:r>
            <a:rPr lang="es-CO" sz="1400" b="1" i="0" u="none" strike="noStrike">
              <a:solidFill>
                <a:schemeClr val="lt1"/>
              </a:solidFill>
              <a:effectLst/>
              <a:latin typeface="+mn-lt"/>
              <a:ea typeface="+mn-ea"/>
              <a:cs typeface="+mn-cs"/>
            </a:rPr>
            <a:t>Acompáñame al mapa y embárcate en esta aventura con nosotros. Juntos exploraremos los pilares fundamentales de nuestro negocio, identificaremos oportunidades de mejora y trazaremos el camino hacia un futuro exitoso. ¡Estoy seguro de que será un recorrido inspirador y lleno de aprendizajes!</a:t>
          </a:r>
        </a:p>
      </xdr:txBody>
    </xdr:sp>
    <xdr:clientData/>
  </xdr:twoCellAnchor>
  <xdr:twoCellAnchor editAs="oneCell">
    <xdr:from>
      <xdr:col>7</xdr:col>
      <xdr:colOff>3656853</xdr:colOff>
      <xdr:row>1</xdr:row>
      <xdr:rowOff>149412</xdr:rowOff>
    </xdr:from>
    <xdr:to>
      <xdr:col>9</xdr:col>
      <xdr:colOff>2401</xdr:colOff>
      <xdr:row>8</xdr:row>
      <xdr:rowOff>61313</xdr:rowOff>
    </xdr:to>
    <xdr:pic>
      <xdr:nvPicPr>
        <xdr:cNvPr id="4" name="Google Shape;306;p11" descr="Texto&#10;&#10;Descripción generada automáticamente">
          <a:extLst>
            <a:ext uri="{FF2B5EF4-FFF2-40B4-BE49-F238E27FC236}">
              <a16:creationId xmlns:a16="http://schemas.microsoft.com/office/drawing/2014/main" xmlns="" id="{076E308B-AE1A-4A23-959E-17ED9B065B69}"/>
            </a:ext>
          </a:extLst>
        </xdr:cNvPr>
        <xdr:cNvPicPr preferRelativeResize="0"/>
      </xdr:nvPicPr>
      <xdr:blipFill rotWithShape="1">
        <a:blip xmlns:r="http://schemas.openxmlformats.org/officeDocument/2006/relationships" r:embed="rId1">
          <a:alphaModFix/>
        </a:blip>
        <a:srcRect/>
        <a:stretch/>
      </xdr:blipFill>
      <xdr:spPr>
        <a:xfrm>
          <a:off x="12905441" y="343647"/>
          <a:ext cx="3800448" cy="1271548"/>
        </a:xfrm>
        <a:prstGeom prst="rect">
          <a:avLst/>
        </a:prstGeom>
        <a:noFill/>
        <a:ln>
          <a:noFill/>
        </a:ln>
      </xdr:spPr>
    </xdr:pic>
    <xdr:clientData/>
  </xdr:twoCellAnchor>
  <xdr:twoCellAnchor>
    <xdr:from>
      <xdr:col>8</xdr:col>
      <xdr:colOff>312963</xdr:colOff>
      <xdr:row>15</xdr:row>
      <xdr:rowOff>27214</xdr:rowOff>
    </xdr:from>
    <xdr:to>
      <xdr:col>8</xdr:col>
      <xdr:colOff>3088821</xdr:colOff>
      <xdr:row>18</xdr:row>
      <xdr:rowOff>163285</xdr:rowOff>
    </xdr:to>
    <xdr:sp macro="" textlink="">
      <xdr:nvSpPr>
        <xdr:cNvPr id="5" name="Rectángulo: biselado 4">
          <a:hlinkClick xmlns:r="http://schemas.openxmlformats.org/officeDocument/2006/relationships" r:id="rId2"/>
          <a:extLst>
            <a:ext uri="{FF2B5EF4-FFF2-40B4-BE49-F238E27FC236}">
              <a16:creationId xmlns:a16="http://schemas.microsoft.com/office/drawing/2014/main" xmlns="" id="{1E2BF744-1183-4C9F-BB8C-54FDBEC2CCC7}"/>
            </a:ext>
          </a:extLst>
        </xdr:cNvPr>
        <xdr:cNvSpPr/>
      </xdr:nvSpPr>
      <xdr:spPr>
        <a:xfrm>
          <a:off x="11923938" y="3551464"/>
          <a:ext cx="2775858" cy="70757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t>MODELO CANVAS</a:t>
          </a:r>
        </a:p>
      </xdr:txBody>
    </xdr:sp>
    <xdr:clientData/>
  </xdr:twoCellAnchor>
  <xdr:twoCellAnchor>
    <xdr:from>
      <xdr:col>6</xdr:col>
      <xdr:colOff>1363436</xdr:colOff>
      <xdr:row>15</xdr:row>
      <xdr:rowOff>2720</xdr:rowOff>
    </xdr:from>
    <xdr:to>
      <xdr:col>7</xdr:col>
      <xdr:colOff>1826079</xdr:colOff>
      <xdr:row>18</xdr:row>
      <xdr:rowOff>138791</xdr:rowOff>
    </xdr:to>
    <xdr:sp macro="" textlink="">
      <xdr:nvSpPr>
        <xdr:cNvPr id="6" name="Rectángulo: biselado 5">
          <a:hlinkClick xmlns:r="http://schemas.openxmlformats.org/officeDocument/2006/relationships" r:id="rId3"/>
          <a:extLst>
            <a:ext uri="{FF2B5EF4-FFF2-40B4-BE49-F238E27FC236}">
              <a16:creationId xmlns:a16="http://schemas.microsoft.com/office/drawing/2014/main" xmlns="" id="{133C45AA-D326-4639-BAE7-07BD7D3543C1}"/>
            </a:ext>
          </a:extLst>
        </xdr:cNvPr>
        <xdr:cNvSpPr/>
      </xdr:nvSpPr>
      <xdr:spPr>
        <a:xfrm>
          <a:off x="7107011" y="3526970"/>
          <a:ext cx="2777218" cy="70757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t>MAPA</a:t>
          </a:r>
        </a:p>
      </xdr:txBody>
    </xdr:sp>
    <xdr:clientData/>
  </xdr:twoCellAnchor>
  <xdr:twoCellAnchor>
    <xdr:from>
      <xdr:col>6</xdr:col>
      <xdr:colOff>1363436</xdr:colOff>
      <xdr:row>21</xdr:row>
      <xdr:rowOff>29936</xdr:rowOff>
    </xdr:from>
    <xdr:to>
      <xdr:col>7</xdr:col>
      <xdr:colOff>1826079</xdr:colOff>
      <xdr:row>24</xdr:row>
      <xdr:rowOff>166007</xdr:rowOff>
    </xdr:to>
    <xdr:sp macro="" textlink="">
      <xdr:nvSpPr>
        <xdr:cNvPr id="7" name="Rectángulo: biselado 6">
          <a:hlinkClick xmlns:r="http://schemas.openxmlformats.org/officeDocument/2006/relationships" r:id="rId4"/>
          <a:extLst>
            <a:ext uri="{FF2B5EF4-FFF2-40B4-BE49-F238E27FC236}">
              <a16:creationId xmlns:a16="http://schemas.microsoft.com/office/drawing/2014/main" xmlns="" id="{A8322B17-2DBF-4B42-93E3-2063588497AF}"/>
            </a:ext>
          </a:extLst>
        </xdr:cNvPr>
        <xdr:cNvSpPr/>
      </xdr:nvSpPr>
      <xdr:spPr>
        <a:xfrm>
          <a:off x="7119257" y="4697186"/>
          <a:ext cx="2775858" cy="707571"/>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t>HERRAMIENTAS I.A</a:t>
          </a:r>
        </a:p>
      </xdr:txBody>
    </xdr:sp>
    <xdr:clientData/>
  </xdr:twoCellAnchor>
  <xdr:twoCellAnchor>
    <xdr:from>
      <xdr:col>8</xdr:col>
      <xdr:colOff>378277</xdr:colOff>
      <xdr:row>20</xdr:row>
      <xdr:rowOff>187778</xdr:rowOff>
    </xdr:from>
    <xdr:to>
      <xdr:col>8</xdr:col>
      <xdr:colOff>3154135</xdr:colOff>
      <xdr:row>24</xdr:row>
      <xdr:rowOff>133349</xdr:rowOff>
    </xdr:to>
    <xdr:sp macro="" textlink="">
      <xdr:nvSpPr>
        <xdr:cNvPr id="9" name="Rectángulo: biselado 8">
          <a:hlinkClick xmlns:r="http://schemas.openxmlformats.org/officeDocument/2006/relationships" r:id="rId5"/>
          <a:extLst>
            <a:ext uri="{FF2B5EF4-FFF2-40B4-BE49-F238E27FC236}">
              <a16:creationId xmlns:a16="http://schemas.microsoft.com/office/drawing/2014/main" xmlns="" id="{C4929590-6811-4585-B64E-9C366E1C794D}"/>
            </a:ext>
          </a:extLst>
        </xdr:cNvPr>
        <xdr:cNvSpPr/>
      </xdr:nvSpPr>
      <xdr:spPr>
        <a:xfrm>
          <a:off x="11998777" y="4664528"/>
          <a:ext cx="2775858" cy="707571"/>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t>RESUMEN EJECUTIVO</a:t>
          </a:r>
        </a:p>
      </xdr:txBody>
    </xdr:sp>
    <xdr:clientData/>
  </xdr:twoCellAnchor>
  <xdr:twoCellAnchor editAs="oneCell">
    <xdr:from>
      <xdr:col>6</xdr:col>
      <xdr:colOff>340178</xdr:colOff>
      <xdr:row>15</xdr:row>
      <xdr:rowOff>54429</xdr:rowOff>
    </xdr:from>
    <xdr:to>
      <xdr:col>6</xdr:col>
      <xdr:colOff>930728</xdr:colOff>
      <xdr:row>18</xdr:row>
      <xdr:rowOff>25853</xdr:rowOff>
    </xdr:to>
    <xdr:pic>
      <xdr:nvPicPr>
        <xdr:cNvPr id="10" name="Gráfico 8">
          <a:extLst>
            <a:ext uri="{FF2B5EF4-FFF2-40B4-BE49-F238E27FC236}">
              <a16:creationId xmlns:a16="http://schemas.microsoft.com/office/drawing/2014/main" xmlns="" id="{46BBF318-1FF3-4F84-B655-2FD08C138CB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xmlns="" r:embed="rId7"/>
            </a:ext>
          </a:extLst>
        </a:blip>
        <a:stretch>
          <a:fillRect/>
        </a:stretch>
      </xdr:blipFill>
      <xdr:spPr>
        <a:xfrm>
          <a:off x="6083753" y="3578679"/>
          <a:ext cx="590550" cy="542924"/>
        </a:xfrm>
        <a:prstGeom prst="rect">
          <a:avLst/>
        </a:prstGeom>
      </xdr:spPr>
    </xdr:pic>
    <xdr:clientData/>
  </xdr:twoCellAnchor>
  <xdr:oneCellAnchor>
    <xdr:from>
      <xdr:col>6</xdr:col>
      <xdr:colOff>421822</xdr:colOff>
      <xdr:row>15</xdr:row>
      <xdr:rowOff>27214</xdr:rowOff>
    </xdr:from>
    <xdr:ext cx="392672" cy="593304"/>
    <xdr:sp macro="" textlink="">
      <xdr:nvSpPr>
        <xdr:cNvPr id="11" name="CuadroTexto 10">
          <a:extLst>
            <a:ext uri="{FF2B5EF4-FFF2-40B4-BE49-F238E27FC236}">
              <a16:creationId xmlns:a16="http://schemas.microsoft.com/office/drawing/2014/main" xmlns="" id="{561DEAE4-F90A-4EA7-AA75-DACE4683785A}"/>
            </a:ext>
          </a:extLst>
        </xdr:cNvPr>
        <xdr:cNvSpPr txBox="1"/>
      </xdr:nvSpPr>
      <xdr:spPr>
        <a:xfrm>
          <a:off x="6165397" y="3551464"/>
          <a:ext cx="392672"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3200" b="1">
              <a:solidFill>
                <a:srgbClr val="002060"/>
              </a:solidFill>
            </a:rPr>
            <a:t>1</a:t>
          </a:r>
        </a:p>
      </xdr:txBody>
    </xdr:sp>
    <xdr:clientData/>
  </xdr:oneCellAnchor>
  <xdr:twoCellAnchor editAs="oneCell">
    <xdr:from>
      <xdr:col>7</xdr:col>
      <xdr:colOff>2778577</xdr:colOff>
      <xdr:row>15</xdr:row>
      <xdr:rowOff>97972</xdr:rowOff>
    </xdr:from>
    <xdr:to>
      <xdr:col>7</xdr:col>
      <xdr:colOff>3369127</xdr:colOff>
      <xdr:row>18</xdr:row>
      <xdr:rowOff>69396</xdr:rowOff>
    </xdr:to>
    <xdr:pic>
      <xdr:nvPicPr>
        <xdr:cNvPr id="12" name="Gráfico 8">
          <a:extLst>
            <a:ext uri="{FF2B5EF4-FFF2-40B4-BE49-F238E27FC236}">
              <a16:creationId xmlns:a16="http://schemas.microsoft.com/office/drawing/2014/main" xmlns="" id="{082C9123-C856-40C6-9872-6C613F14527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xmlns="" r:embed="rId7"/>
            </a:ext>
          </a:extLst>
        </a:blip>
        <a:stretch>
          <a:fillRect/>
        </a:stretch>
      </xdr:blipFill>
      <xdr:spPr>
        <a:xfrm>
          <a:off x="10836727" y="3622222"/>
          <a:ext cx="590550" cy="542924"/>
        </a:xfrm>
        <a:prstGeom prst="rect">
          <a:avLst/>
        </a:prstGeom>
      </xdr:spPr>
    </xdr:pic>
    <xdr:clientData/>
  </xdr:twoCellAnchor>
  <xdr:oneCellAnchor>
    <xdr:from>
      <xdr:col>7</xdr:col>
      <xdr:colOff>2887436</xdr:colOff>
      <xdr:row>15</xdr:row>
      <xdr:rowOff>70757</xdr:rowOff>
    </xdr:from>
    <xdr:ext cx="392672" cy="593304"/>
    <xdr:sp macro="" textlink="">
      <xdr:nvSpPr>
        <xdr:cNvPr id="13" name="CuadroTexto 12">
          <a:extLst>
            <a:ext uri="{FF2B5EF4-FFF2-40B4-BE49-F238E27FC236}">
              <a16:creationId xmlns:a16="http://schemas.microsoft.com/office/drawing/2014/main" xmlns="" id="{22A5DD08-8AAD-4836-A0A3-C73EFABC1CB7}"/>
            </a:ext>
          </a:extLst>
        </xdr:cNvPr>
        <xdr:cNvSpPr txBox="1"/>
      </xdr:nvSpPr>
      <xdr:spPr>
        <a:xfrm>
          <a:off x="10951936" y="3595007"/>
          <a:ext cx="392672"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3200" b="1">
              <a:solidFill>
                <a:srgbClr val="002060"/>
              </a:solidFill>
            </a:rPr>
            <a:t>2</a:t>
          </a:r>
        </a:p>
      </xdr:txBody>
    </xdr:sp>
    <xdr:clientData/>
  </xdr:oneCellAnchor>
  <xdr:twoCellAnchor>
    <xdr:from>
      <xdr:col>9</xdr:col>
      <xdr:colOff>816429</xdr:colOff>
      <xdr:row>1</xdr:row>
      <xdr:rowOff>108857</xdr:rowOff>
    </xdr:from>
    <xdr:to>
      <xdr:col>9</xdr:col>
      <xdr:colOff>2653393</xdr:colOff>
      <xdr:row>11</xdr:row>
      <xdr:rowOff>13607</xdr:rowOff>
    </xdr:to>
    <xdr:sp macro="" textlink="">
      <xdr:nvSpPr>
        <xdr:cNvPr id="14" name="CuadroTexto 13">
          <a:extLst>
            <a:ext uri="{FF2B5EF4-FFF2-40B4-BE49-F238E27FC236}">
              <a16:creationId xmlns:a16="http://schemas.microsoft.com/office/drawing/2014/main" xmlns="" id="{016B1F9C-3DE1-44C9-B467-403FA872475B}"/>
            </a:ext>
          </a:extLst>
        </xdr:cNvPr>
        <xdr:cNvSpPr txBox="1"/>
      </xdr:nvSpPr>
      <xdr:spPr>
        <a:xfrm>
          <a:off x="15770679" y="299357"/>
          <a:ext cx="1836964"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600" b="1"/>
            <a:t>LOGO DE LA EMPRESA</a:t>
          </a:r>
        </a:p>
      </xdr:txBody>
    </xdr:sp>
    <xdr:clientData/>
  </xdr:twoCellAnchor>
  <xdr:twoCellAnchor>
    <xdr:from>
      <xdr:col>1</xdr:col>
      <xdr:colOff>302025</xdr:colOff>
      <xdr:row>17</xdr:row>
      <xdr:rowOff>172624</xdr:rowOff>
    </xdr:from>
    <xdr:to>
      <xdr:col>2</xdr:col>
      <xdr:colOff>1251124</xdr:colOff>
      <xdr:row>21</xdr:row>
      <xdr:rowOff>2202</xdr:rowOff>
    </xdr:to>
    <xdr:sp macro="" textlink="">
      <xdr:nvSpPr>
        <xdr:cNvPr id="17" name="Rectángulo: biselado 16">
          <a:hlinkClick xmlns:r="http://schemas.openxmlformats.org/officeDocument/2006/relationships" r:id="rId8"/>
          <a:extLst>
            <a:ext uri="{FF2B5EF4-FFF2-40B4-BE49-F238E27FC236}">
              <a16:creationId xmlns:a16="http://schemas.microsoft.com/office/drawing/2014/main" xmlns="" id="{121569CF-34ED-4F3E-86FA-F3735302A576}"/>
            </a:ext>
          </a:extLst>
        </xdr:cNvPr>
        <xdr:cNvSpPr/>
      </xdr:nvSpPr>
      <xdr:spPr>
        <a:xfrm>
          <a:off x="526143" y="4161918"/>
          <a:ext cx="1755922" cy="606519"/>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a:t>INICIO</a:t>
          </a:r>
        </a:p>
      </xdr:txBody>
    </xdr:sp>
    <xdr:clientData/>
  </xdr:twoCellAnchor>
  <xdr:twoCellAnchor editAs="oneCell">
    <xdr:from>
      <xdr:col>7</xdr:col>
      <xdr:colOff>2835727</xdr:colOff>
      <xdr:row>21</xdr:row>
      <xdr:rowOff>177347</xdr:rowOff>
    </xdr:from>
    <xdr:to>
      <xdr:col>7</xdr:col>
      <xdr:colOff>3426277</xdr:colOff>
      <xdr:row>24</xdr:row>
      <xdr:rowOff>148771</xdr:rowOff>
    </xdr:to>
    <xdr:pic>
      <xdr:nvPicPr>
        <xdr:cNvPr id="15" name="Gráfico 8">
          <a:extLst>
            <a:ext uri="{FF2B5EF4-FFF2-40B4-BE49-F238E27FC236}">
              <a16:creationId xmlns:a16="http://schemas.microsoft.com/office/drawing/2014/main" xmlns="" id="{5608FD95-3B8D-4416-9CA6-FE48C4C21C3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xmlns="" r:embed="rId7"/>
            </a:ext>
          </a:extLst>
        </a:blip>
        <a:stretch>
          <a:fillRect/>
        </a:stretch>
      </xdr:blipFill>
      <xdr:spPr>
        <a:xfrm>
          <a:off x="10900227" y="4844597"/>
          <a:ext cx="590550" cy="542924"/>
        </a:xfrm>
        <a:prstGeom prst="rect">
          <a:avLst/>
        </a:prstGeom>
      </xdr:spPr>
    </xdr:pic>
    <xdr:clientData/>
  </xdr:twoCellAnchor>
  <xdr:oneCellAnchor>
    <xdr:from>
      <xdr:col>7</xdr:col>
      <xdr:colOff>2928711</xdr:colOff>
      <xdr:row>21</xdr:row>
      <xdr:rowOff>143782</xdr:rowOff>
    </xdr:from>
    <xdr:ext cx="392672" cy="593304"/>
    <xdr:sp macro="" textlink="">
      <xdr:nvSpPr>
        <xdr:cNvPr id="18" name="CuadroTexto 17">
          <a:extLst>
            <a:ext uri="{FF2B5EF4-FFF2-40B4-BE49-F238E27FC236}">
              <a16:creationId xmlns:a16="http://schemas.microsoft.com/office/drawing/2014/main" xmlns="" id="{B8EF8987-29F0-4793-B9B3-BD7F493729DA}"/>
            </a:ext>
          </a:extLst>
        </xdr:cNvPr>
        <xdr:cNvSpPr txBox="1"/>
      </xdr:nvSpPr>
      <xdr:spPr>
        <a:xfrm>
          <a:off x="10993211" y="4811032"/>
          <a:ext cx="392672"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3200" b="1">
              <a:solidFill>
                <a:srgbClr val="002060"/>
              </a:solidFill>
            </a:rPr>
            <a:t>3</a:t>
          </a:r>
        </a:p>
      </xdr:txBody>
    </xdr:sp>
    <xdr:clientData/>
  </xdr:oneCellAnchor>
  <xdr:twoCellAnchor editAs="oneCell">
    <xdr:from>
      <xdr:col>2</xdr:col>
      <xdr:colOff>480357</xdr:colOff>
      <xdr:row>19</xdr:row>
      <xdr:rowOff>74705</xdr:rowOff>
    </xdr:from>
    <xdr:to>
      <xdr:col>4</xdr:col>
      <xdr:colOff>760504</xdr:colOff>
      <xdr:row>31</xdr:row>
      <xdr:rowOff>1882588</xdr:rowOff>
    </xdr:to>
    <xdr:pic>
      <xdr:nvPicPr>
        <xdr:cNvPr id="16" name="Imagen 15">
          <a:extLst>
            <a:ext uri="{FF2B5EF4-FFF2-40B4-BE49-F238E27FC236}">
              <a16:creationId xmlns:a16="http://schemas.microsoft.com/office/drawing/2014/main" xmlns="" id="{2732A574-D0BF-FC59-8868-FA8FF1B66FB5}"/>
            </a:ext>
          </a:extLst>
        </xdr:cNvPr>
        <xdr:cNvPicPr>
          <a:picLocks noChangeAspect="1"/>
        </xdr:cNvPicPr>
      </xdr:nvPicPr>
      <xdr:blipFill>
        <a:blip xmlns:r="http://schemas.openxmlformats.org/officeDocument/2006/relationships" r:embed="rId9"/>
        <a:stretch>
          <a:fillRect/>
        </a:stretch>
      </xdr:blipFill>
      <xdr:spPr>
        <a:xfrm>
          <a:off x="1511298" y="4452470"/>
          <a:ext cx="4166347" cy="41536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4</xdr:row>
      <xdr:rowOff>28575</xdr:rowOff>
    </xdr:from>
    <xdr:to>
      <xdr:col>0</xdr:col>
      <xdr:colOff>1139202</xdr:colOff>
      <xdr:row>4</xdr:row>
      <xdr:rowOff>552450</xdr:rowOff>
    </xdr:to>
    <xdr:pic>
      <xdr:nvPicPr>
        <xdr:cNvPr id="2" name="Imagen 1" descr="Cómo integrar ChatGPT con Google Sheets usando Google Apps Script">
          <a:extLst>
            <a:ext uri="{FF2B5EF4-FFF2-40B4-BE49-F238E27FC236}">
              <a16:creationId xmlns:a16="http://schemas.microsoft.com/office/drawing/2014/main" xmlns="" id="{C029A9B0-D2DB-41E1-B209-79C11AEB8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95350"/>
          <a:ext cx="996327"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8</xdr:row>
      <xdr:rowOff>152401</xdr:rowOff>
    </xdr:from>
    <xdr:to>
      <xdr:col>0</xdr:col>
      <xdr:colOff>1019175</xdr:colOff>
      <xdr:row>10</xdr:row>
      <xdr:rowOff>19051</xdr:rowOff>
    </xdr:to>
    <xdr:pic>
      <xdr:nvPicPr>
        <xdr:cNvPr id="3" name="Imagen 2" descr="Qué es Power BI? - Guía para principiantes de Power BI | DataCamp">
          <a:extLst>
            <a:ext uri="{FF2B5EF4-FFF2-40B4-BE49-F238E27FC236}">
              <a16:creationId xmlns:a16="http://schemas.microsoft.com/office/drawing/2014/main" xmlns="" id="{661726AE-CD4E-48C8-B503-9874BDC18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162176"/>
          <a:ext cx="96202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19050</xdr:rowOff>
    </xdr:from>
    <xdr:to>
      <xdr:col>0</xdr:col>
      <xdr:colOff>1190625</xdr:colOff>
      <xdr:row>14</xdr:row>
      <xdr:rowOff>552450</xdr:rowOff>
    </xdr:to>
    <xdr:pic>
      <xdr:nvPicPr>
        <xdr:cNvPr id="5" name="Imagen 4" descr="Wave Financial - Wikipedia, la enciclopedia libre">
          <a:extLst>
            <a:ext uri="{FF2B5EF4-FFF2-40B4-BE49-F238E27FC236}">
              <a16:creationId xmlns:a16="http://schemas.microsoft.com/office/drawing/2014/main" xmlns="" id="{C415DB12-524F-426E-9894-9F48755860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590925"/>
          <a:ext cx="119062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142876</xdr:colOff>
      <xdr:row>23</xdr:row>
      <xdr:rowOff>17504</xdr:rowOff>
    </xdr:from>
    <xdr:to>
      <xdr:col>0</xdr:col>
      <xdr:colOff>866776</xdr:colOff>
      <xdr:row>23</xdr:row>
      <xdr:rowOff>559731</xdr:rowOff>
    </xdr:to>
    <xdr:pic>
      <xdr:nvPicPr>
        <xdr:cNvPr id="6" name="Imagen 5" descr="Canva añadirá funciones impulsadas por inteligencia artificial">
          <a:extLst>
            <a:ext uri="{FF2B5EF4-FFF2-40B4-BE49-F238E27FC236}">
              <a16:creationId xmlns:a16="http://schemas.microsoft.com/office/drawing/2014/main" xmlns="" id="{EA7D2DC8-6180-4692-AB1E-CD5711C38A3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2876" y="5818229"/>
          <a:ext cx="723900" cy="542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28</xdr:row>
      <xdr:rowOff>40113</xdr:rowOff>
    </xdr:from>
    <xdr:to>
      <xdr:col>0</xdr:col>
      <xdr:colOff>1038225</xdr:colOff>
      <xdr:row>28</xdr:row>
      <xdr:rowOff>604067</xdr:rowOff>
    </xdr:to>
    <xdr:pic>
      <xdr:nvPicPr>
        <xdr:cNvPr id="7" name="Imagen 6">
          <a:extLst>
            <a:ext uri="{FF2B5EF4-FFF2-40B4-BE49-F238E27FC236}">
              <a16:creationId xmlns:a16="http://schemas.microsoft.com/office/drawing/2014/main" xmlns="" id="{FA086E91-17B5-41F1-A03E-A2A170DA6E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3350" y="7174338"/>
          <a:ext cx="904875" cy="563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33</xdr:row>
      <xdr:rowOff>9644</xdr:rowOff>
    </xdr:from>
    <xdr:to>
      <xdr:col>0</xdr:col>
      <xdr:colOff>1188337</xdr:colOff>
      <xdr:row>33</xdr:row>
      <xdr:rowOff>600075</xdr:rowOff>
    </xdr:to>
    <xdr:pic>
      <xdr:nvPicPr>
        <xdr:cNvPr id="9" name="Imagen 8" descr="Logotipo de HubSpot CRM PNG transparente - StickPNG">
          <a:extLst>
            <a:ext uri="{FF2B5EF4-FFF2-40B4-BE49-F238E27FC236}">
              <a16:creationId xmlns:a16="http://schemas.microsoft.com/office/drawing/2014/main" xmlns="" id="{6EB814F2-18A1-4D28-9F3A-CC88AA18F55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8524994"/>
          <a:ext cx="1188336" cy="590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42</xdr:row>
      <xdr:rowOff>72820</xdr:rowOff>
    </xdr:from>
    <xdr:to>
      <xdr:col>0</xdr:col>
      <xdr:colOff>1133475</xdr:colOff>
      <xdr:row>42</xdr:row>
      <xdr:rowOff>542925</xdr:rowOff>
    </xdr:to>
    <xdr:pic>
      <xdr:nvPicPr>
        <xdr:cNvPr id="11" name="Imagen 10" descr="Qué es y cómo usar ManyChat | ExpacioWeb Digital Marketing, SL">
          <a:extLst>
            <a:ext uri="{FF2B5EF4-FFF2-40B4-BE49-F238E27FC236}">
              <a16:creationId xmlns:a16="http://schemas.microsoft.com/office/drawing/2014/main" xmlns="" id="{DA316F4D-2F46-43AB-9C8B-41F68674E1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575" y="10855120"/>
          <a:ext cx="1104900" cy="470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46</xdr:row>
      <xdr:rowOff>161924</xdr:rowOff>
    </xdr:from>
    <xdr:to>
      <xdr:col>0</xdr:col>
      <xdr:colOff>1132166</xdr:colOff>
      <xdr:row>47</xdr:row>
      <xdr:rowOff>609600</xdr:rowOff>
    </xdr:to>
    <xdr:pic>
      <xdr:nvPicPr>
        <xdr:cNvPr id="12" name="Imagen 11" descr="Logos con la etiqueta chat — Worldvectorlogo">
          <a:extLst>
            <a:ext uri="{FF2B5EF4-FFF2-40B4-BE49-F238E27FC236}">
              <a16:creationId xmlns:a16="http://schemas.microsoft.com/office/drawing/2014/main" xmlns="" id="{386B05AD-D976-44ED-9A7D-92BDB8ED47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675" y="12144374"/>
          <a:ext cx="1065491" cy="638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56</xdr:row>
      <xdr:rowOff>42862</xdr:rowOff>
    </xdr:from>
    <xdr:to>
      <xdr:col>0</xdr:col>
      <xdr:colOff>1181100</xdr:colOff>
      <xdr:row>56</xdr:row>
      <xdr:rowOff>590550</xdr:rowOff>
    </xdr:to>
    <xdr:pic>
      <xdr:nvPicPr>
        <xdr:cNvPr id="13" name="Imagen 12" descr="Odoo Community VS. Odoo Enterprise - Binaural">
          <a:extLst>
            <a:ext uri="{FF2B5EF4-FFF2-40B4-BE49-F238E27FC236}">
              <a16:creationId xmlns:a16="http://schemas.microsoft.com/office/drawing/2014/main" xmlns="" id="{A289CBC7-5743-4B5C-9134-E9CEC716C88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5725" y="14473237"/>
          <a:ext cx="1095375" cy="547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104776</xdr:colOff>
      <xdr:row>61</xdr:row>
      <xdr:rowOff>16627</xdr:rowOff>
    </xdr:from>
    <xdr:to>
      <xdr:col>0</xdr:col>
      <xdr:colOff>1047750</xdr:colOff>
      <xdr:row>62</xdr:row>
      <xdr:rowOff>28302</xdr:rowOff>
    </xdr:to>
    <xdr:pic>
      <xdr:nvPicPr>
        <xdr:cNvPr id="14" name="Imagen 13" descr="Stocky.ai - Product Information, Latest Updates, and Reviews 2025 | Product  Hunt">
          <a:extLst>
            <a:ext uri="{FF2B5EF4-FFF2-40B4-BE49-F238E27FC236}">
              <a16:creationId xmlns:a16="http://schemas.microsoft.com/office/drawing/2014/main" xmlns="" id="{D8A947ED-CFF1-4EDE-B876-D8F3452937E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4776" y="15828127"/>
          <a:ext cx="942974" cy="61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180976</xdr:colOff>
      <xdr:row>70</xdr:row>
      <xdr:rowOff>3494</xdr:rowOff>
    </xdr:from>
    <xdr:to>
      <xdr:col>0</xdr:col>
      <xdr:colOff>1000126</xdr:colOff>
      <xdr:row>70</xdr:row>
      <xdr:rowOff>617066</xdr:rowOff>
    </xdr:to>
    <xdr:pic>
      <xdr:nvPicPr>
        <xdr:cNvPr id="15" name="Imagen 14" descr="Notion AI logo design - LogoAI.com">
          <a:extLst>
            <a:ext uri="{FF2B5EF4-FFF2-40B4-BE49-F238E27FC236}">
              <a16:creationId xmlns:a16="http://schemas.microsoft.com/office/drawing/2014/main" xmlns="" id="{9DC60155-98BD-4BD2-AE17-1309470A1EE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6" y="18043844"/>
          <a:ext cx="819150" cy="613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136553" cy="593304"/>
    <xdr:sp macro="" textlink="">
      <xdr:nvSpPr>
        <xdr:cNvPr id="16" name="CuadroTexto 15">
          <a:extLst>
            <a:ext uri="{FF2B5EF4-FFF2-40B4-BE49-F238E27FC236}">
              <a16:creationId xmlns:a16="http://schemas.microsoft.com/office/drawing/2014/main" xmlns="" id="{71DCCDF7-BAA1-4ACD-B7DB-E81798503A62}"/>
            </a:ext>
          </a:extLst>
        </xdr:cNvPr>
        <xdr:cNvSpPr txBox="1"/>
      </xdr:nvSpPr>
      <xdr:spPr>
        <a:xfrm>
          <a:off x="0" y="0"/>
          <a:ext cx="11136553"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3200" b="1" u="sng">
              <a:solidFill>
                <a:schemeClr val="accent1">
                  <a:lumMod val="75000"/>
                </a:schemeClr>
              </a:solidFill>
            </a:rPr>
            <a:t>BANCO DE HERRAMIENTAS IA.</a:t>
          </a:r>
        </a:p>
      </xdr:txBody>
    </xdr:sp>
    <xdr:clientData/>
  </xdr:oneCellAnchor>
  <xdr:twoCellAnchor editAs="oneCell">
    <xdr:from>
      <xdr:col>0</xdr:col>
      <xdr:colOff>1162050</xdr:colOff>
      <xdr:row>67</xdr:row>
      <xdr:rowOff>114300</xdr:rowOff>
    </xdr:from>
    <xdr:to>
      <xdr:col>1</xdr:col>
      <xdr:colOff>504825</xdr:colOff>
      <xdr:row>69</xdr:row>
      <xdr:rowOff>171451</xdr:rowOff>
    </xdr:to>
    <xdr:pic>
      <xdr:nvPicPr>
        <xdr:cNvPr id="18" name="Gráfico 8">
          <a:extLst>
            <a:ext uri="{FF2B5EF4-FFF2-40B4-BE49-F238E27FC236}">
              <a16:creationId xmlns:a16="http://schemas.microsoft.com/office/drawing/2014/main" xmlns="" id="{877D5C22-5B63-4647-9DF7-E0036D1496B2}"/>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xmlns="" r:embed="rId13"/>
            </a:ext>
          </a:extLst>
        </a:blip>
        <a:stretch>
          <a:fillRect/>
        </a:stretch>
      </xdr:blipFill>
      <xdr:spPr>
        <a:xfrm>
          <a:off x="1162050" y="18116550"/>
          <a:ext cx="542925" cy="542926"/>
        </a:xfrm>
        <a:prstGeom prst="rect">
          <a:avLst/>
        </a:prstGeom>
      </xdr:spPr>
    </xdr:pic>
    <xdr:clientData/>
  </xdr:twoCellAnchor>
  <xdr:twoCellAnchor editAs="oneCell">
    <xdr:from>
      <xdr:col>0</xdr:col>
      <xdr:colOff>1181100</xdr:colOff>
      <xdr:row>53</xdr:row>
      <xdr:rowOff>104775</xdr:rowOff>
    </xdr:from>
    <xdr:to>
      <xdr:col>1</xdr:col>
      <xdr:colOff>523875</xdr:colOff>
      <xdr:row>55</xdr:row>
      <xdr:rowOff>161926</xdr:rowOff>
    </xdr:to>
    <xdr:pic>
      <xdr:nvPicPr>
        <xdr:cNvPr id="19" name="Gráfico 8">
          <a:extLst>
            <a:ext uri="{FF2B5EF4-FFF2-40B4-BE49-F238E27FC236}">
              <a16:creationId xmlns:a16="http://schemas.microsoft.com/office/drawing/2014/main" xmlns="" id="{59B02110-47A5-4631-9962-FD53ED3EBA8C}"/>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xmlns="" r:embed="rId13"/>
            </a:ext>
          </a:extLst>
        </a:blip>
        <a:stretch>
          <a:fillRect/>
        </a:stretch>
      </xdr:blipFill>
      <xdr:spPr>
        <a:xfrm>
          <a:off x="1181100" y="14497050"/>
          <a:ext cx="542925" cy="542926"/>
        </a:xfrm>
        <a:prstGeom prst="rect">
          <a:avLst/>
        </a:prstGeom>
      </xdr:spPr>
    </xdr:pic>
    <xdr:clientData/>
  </xdr:twoCellAnchor>
  <xdr:twoCellAnchor editAs="oneCell">
    <xdr:from>
      <xdr:col>0</xdr:col>
      <xdr:colOff>1171575</xdr:colOff>
      <xdr:row>39</xdr:row>
      <xdr:rowOff>104775</xdr:rowOff>
    </xdr:from>
    <xdr:to>
      <xdr:col>1</xdr:col>
      <xdr:colOff>514350</xdr:colOff>
      <xdr:row>41</xdr:row>
      <xdr:rowOff>161926</xdr:rowOff>
    </xdr:to>
    <xdr:pic>
      <xdr:nvPicPr>
        <xdr:cNvPr id="20" name="Gráfico 8">
          <a:extLst>
            <a:ext uri="{FF2B5EF4-FFF2-40B4-BE49-F238E27FC236}">
              <a16:creationId xmlns:a16="http://schemas.microsoft.com/office/drawing/2014/main" xmlns="" id="{AC317BDB-9B26-4741-9BAB-CF299444A31F}"/>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xmlns="" r:embed="rId13"/>
            </a:ext>
          </a:extLst>
        </a:blip>
        <a:stretch>
          <a:fillRect/>
        </a:stretch>
      </xdr:blipFill>
      <xdr:spPr>
        <a:xfrm>
          <a:off x="1171575" y="10848975"/>
          <a:ext cx="542925" cy="542926"/>
        </a:xfrm>
        <a:prstGeom prst="rect">
          <a:avLst/>
        </a:prstGeom>
      </xdr:spPr>
    </xdr:pic>
    <xdr:clientData/>
  </xdr:twoCellAnchor>
  <xdr:twoCellAnchor editAs="oneCell">
    <xdr:from>
      <xdr:col>1</xdr:col>
      <xdr:colOff>19050</xdr:colOff>
      <xdr:row>20</xdr:row>
      <xdr:rowOff>76200</xdr:rowOff>
    </xdr:from>
    <xdr:to>
      <xdr:col>1</xdr:col>
      <xdr:colOff>561975</xdr:colOff>
      <xdr:row>22</xdr:row>
      <xdr:rowOff>142876</xdr:rowOff>
    </xdr:to>
    <xdr:pic>
      <xdr:nvPicPr>
        <xdr:cNvPr id="21" name="Gráfico 8">
          <a:extLst>
            <a:ext uri="{FF2B5EF4-FFF2-40B4-BE49-F238E27FC236}">
              <a16:creationId xmlns:a16="http://schemas.microsoft.com/office/drawing/2014/main" xmlns="" id="{16BCA87B-687E-46B9-9DAE-409B36DB387C}"/>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xmlns="" r:embed="rId13"/>
            </a:ext>
          </a:extLst>
        </a:blip>
        <a:stretch>
          <a:fillRect/>
        </a:stretch>
      </xdr:blipFill>
      <xdr:spPr>
        <a:xfrm>
          <a:off x="1219200" y="5848350"/>
          <a:ext cx="542925" cy="542926"/>
        </a:xfrm>
        <a:prstGeom prst="rect">
          <a:avLst/>
        </a:prstGeom>
      </xdr:spPr>
    </xdr:pic>
    <xdr:clientData/>
  </xdr:twoCellAnchor>
  <xdr:twoCellAnchor editAs="oneCell">
    <xdr:from>
      <xdr:col>0</xdr:col>
      <xdr:colOff>1162050</xdr:colOff>
      <xdr:row>1</xdr:row>
      <xdr:rowOff>95250</xdr:rowOff>
    </xdr:from>
    <xdr:to>
      <xdr:col>1</xdr:col>
      <xdr:colOff>504825</xdr:colOff>
      <xdr:row>3</xdr:row>
      <xdr:rowOff>152401</xdr:rowOff>
    </xdr:to>
    <xdr:pic>
      <xdr:nvPicPr>
        <xdr:cNvPr id="22" name="Gráfico 8">
          <a:extLst>
            <a:ext uri="{FF2B5EF4-FFF2-40B4-BE49-F238E27FC236}">
              <a16:creationId xmlns:a16="http://schemas.microsoft.com/office/drawing/2014/main" xmlns="" id="{C3F7A811-C59F-4052-97EE-9937ADCB6B91}"/>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xmlns="" r:embed="rId13"/>
            </a:ext>
          </a:extLst>
        </a:blip>
        <a:stretch>
          <a:fillRect/>
        </a:stretch>
      </xdr:blipFill>
      <xdr:spPr>
        <a:xfrm>
          <a:off x="1162050" y="923925"/>
          <a:ext cx="542925" cy="542926"/>
        </a:xfrm>
        <a:prstGeom prst="rect">
          <a:avLst/>
        </a:prstGeom>
      </xdr:spPr>
    </xdr:pic>
    <xdr:clientData/>
  </xdr:twoCellAnchor>
  <xdr:twoCellAnchor editAs="oneCell">
    <xdr:from>
      <xdr:col>10</xdr:col>
      <xdr:colOff>257175</xdr:colOff>
      <xdr:row>0</xdr:row>
      <xdr:rowOff>63500</xdr:rowOff>
    </xdr:from>
    <xdr:to>
      <xdr:col>12</xdr:col>
      <xdr:colOff>241300</xdr:colOff>
      <xdr:row>0</xdr:row>
      <xdr:rowOff>767802</xdr:rowOff>
    </xdr:to>
    <xdr:pic>
      <xdr:nvPicPr>
        <xdr:cNvPr id="25" name="Google Shape;306;p11" descr="Texto&#10;&#10;Descripción generada automáticamente">
          <a:hlinkClick xmlns:r="http://schemas.openxmlformats.org/officeDocument/2006/relationships" r:id="rId14"/>
          <a:extLst>
            <a:ext uri="{FF2B5EF4-FFF2-40B4-BE49-F238E27FC236}">
              <a16:creationId xmlns:a16="http://schemas.microsoft.com/office/drawing/2014/main" xmlns="" id="{1CC1649C-748B-4853-AFBF-4902936540EF}"/>
            </a:ext>
          </a:extLst>
        </xdr:cNvPr>
        <xdr:cNvPicPr preferRelativeResize="0"/>
      </xdr:nvPicPr>
      <xdr:blipFill rotWithShape="1">
        <a:blip xmlns:r="http://schemas.openxmlformats.org/officeDocument/2006/relationships" r:embed="rId15">
          <a:alphaModFix/>
        </a:blip>
        <a:srcRect/>
        <a:stretch/>
      </xdr:blipFill>
      <xdr:spPr>
        <a:xfrm>
          <a:off x="8372475" y="63500"/>
          <a:ext cx="1508125" cy="704302"/>
        </a:xfrm>
        <a:prstGeom prst="rect">
          <a:avLst/>
        </a:prstGeom>
        <a:noFill/>
        <a:ln>
          <a:noFill/>
        </a:ln>
      </xdr:spPr>
    </xdr:pic>
    <xdr:clientData/>
  </xdr:twoCellAnchor>
  <xdr:twoCellAnchor>
    <xdr:from>
      <xdr:col>10</xdr:col>
      <xdr:colOff>517526</xdr:colOff>
      <xdr:row>2</xdr:row>
      <xdr:rowOff>12700</xdr:rowOff>
    </xdr:from>
    <xdr:to>
      <xdr:col>12</xdr:col>
      <xdr:colOff>384176</xdr:colOff>
      <xdr:row>3</xdr:row>
      <xdr:rowOff>177800</xdr:rowOff>
    </xdr:to>
    <xdr:sp macro="" textlink="">
      <xdr:nvSpPr>
        <xdr:cNvPr id="28" name="Rectángulo: biselado 27">
          <a:hlinkClick xmlns:r="http://schemas.openxmlformats.org/officeDocument/2006/relationships" r:id="rId16"/>
          <a:extLst>
            <a:ext uri="{FF2B5EF4-FFF2-40B4-BE49-F238E27FC236}">
              <a16:creationId xmlns:a16="http://schemas.microsoft.com/office/drawing/2014/main" xmlns="" id="{3C0EAAB5-5398-46D0-B8CE-F4294FB8E1F4}"/>
            </a:ext>
          </a:extLst>
        </xdr:cNvPr>
        <xdr:cNvSpPr/>
      </xdr:nvSpPr>
      <xdr:spPr>
        <a:xfrm>
          <a:off x="8632826" y="1022350"/>
          <a:ext cx="1390650" cy="463550"/>
        </a:xfrm>
        <a:prstGeom prst="bevel">
          <a:avLst/>
        </a:prstGeom>
        <a:solidFill>
          <a:srgbClr val="FF0066"/>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INICIO</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lan%20de%20negocio%20jun-2014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maradecomerciodecali-my.sharepoint.com/Users/Hector/Desktop/HERRAMIENTAS%20PROPSERA%20IDEA%20Y%20EMPRENDE/OIM/Herramienta%20Financiera%202024%20-%20COMERCIO%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costos variables"/>
      <sheetName val="costos fijos punto equi"/>
      <sheetName val="cualitativa"/>
      <sheetName val="proyecciones"/>
      <sheetName val="blanco"/>
      <sheetName val="hoja de vida"/>
      <sheetName val="Datos generales"/>
      <sheetName val="Barrio"/>
      <sheetName val="CIUU"/>
      <sheetName val="Materiales"/>
      <sheetName val="Otros Costos variabl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Productos"/>
      <sheetName val="Margen industria"/>
      <sheetName val="Comercio unidades"/>
      <sheetName val="Margen comercio 1"/>
      <sheetName val="Margen comercio 2"/>
      <sheetName val="Margen comercio 3"/>
      <sheetName val="Margen tienda"/>
      <sheetName val="Activos fijos"/>
      <sheetName val="Nómina producción"/>
      <sheetName val="Nómina Administración"/>
      <sheetName val="Sueldo empresario"/>
      <sheetName val="Costos Fijos"/>
      <sheetName val="Punto de equilibrio"/>
      <sheetName val="Presentación"/>
      <sheetName val="Dofa "/>
      <sheetName val="Entorno"/>
      <sheetName val="Técnico"/>
      <sheetName val="Mercadeo1"/>
      <sheetName val="Mercadeo2"/>
      <sheetName val="Competencia"/>
      <sheetName val="Encuesta"/>
      <sheetName val="Respuesta encuesta"/>
      <sheetName val="imprimir encuesta"/>
      <sheetName val="Proyecciones ind"/>
      <sheetName val="Proyecciones tres años"/>
      <sheetName val="Proyecciones ind unds"/>
      <sheetName val="Proyecciones comercio unds"/>
      <sheetName val="Proyecciones comercio unds tres"/>
      <sheetName val="Proyecciones comercio unds UNDS"/>
      <sheetName val="Proyecciones comercio"/>
      <sheetName val="Proyecciones comercio 3 años"/>
      <sheetName val="Resumen Proyecciones"/>
      <sheetName val="Resumen Proyecciones 3 años"/>
      <sheetName val="Proyecciones a 6 meses"/>
      <sheetName val="Costos y gastos"/>
      <sheetName val="Costos y gastos 3 años"/>
      <sheetName val="Inversión"/>
      <sheetName val="BALANCE inicial "/>
      <sheetName val="informe"/>
      <sheetName val="Parametros flujo"/>
      <sheetName val="FLUJO CAJA"/>
      <sheetName val="Financiación"/>
      <sheetName val="Resumen"/>
      <sheetName val="Base de datos"/>
      <sheetName val="En blanco 1"/>
      <sheetName val="En blanco 2"/>
      <sheetName val="En blanco 3"/>
      <sheetName val="En blanco 4"/>
      <sheetName val="En blanco 5"/>
      <sheetName val="En blanco 6"/>
      <sheetName val="En blanco 7"/>
      <sheetName val="En blanco 8"/>
      <sheetName val="En blanco 9"/>
      <sheetName val="En blanco 10"/>
      <sheetName val="Parametros"/>
      <sheetName val="Generales"/>
      <sheetName val="Profesiones"/>
      <sheetName val="Lista"/>
      <sheetName val="Mixta impres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 COSTOS DE MI EMPRESA"/>
      <sheetName val="PROYECTO DE INVERSION"/>
      <sheetName val="Hoja1"/>
      <sheetName val="Herramienta Financiera 2024 - C"/>
    </sheetNames>
    <definedNames>
      <definedName name="Comercio"/>
      <definedName name="Resultados2"/>
    </definedNames>
    <sheetDataSet>
      <sheetData sheetId="0"/>
      <sheetData sheetId="1"/>
      <sheetData sheetId="2"/>
      <sheetData sheetId="3" refreshError="1"/>
    </sheetDataSet>
  </externalBook>
</externalLink>
</file>

<file path=xl/tables/table1.xml><?xml version="1.0" encoding="utf-8"?>
<table xmlns="http://schemas.openxmlformats.org/spreadsheetml/2006/main" id="1" name="Tabla1" displayName="Tabla1" ref="H32:H35" totalsRowShown="0" headerRowDxfId="95" dataDxfId="93" headerRowBorderDxfId="94" tableBorderDxfId="92" totalsRowBorderDxfId="91">
  <autoFilter ref="H32:H35"/>
  <tableColumns count="1">
    <tableColumn id="1" name="PLANIFICAR" dataDxfId="90"/>
  </tableColumns>
  <tableStyleInfo name="TableStyleMedium2" showFirstColumn="0" showLastColumn="0" showRowStripes="1" showColumnStripes="0"/>
</table>
</file>

<file path=xl/tables/table10.xml><?xml version="1.0" encoding="utf-8"?>
<table xmlns="http://schemas.openxmlformats.org/spreadsheetml/2006/main" id="10" name="Tabla911" displayName="Tabla911" ref="C43:C47" totalsRowShown="0" headerRowDxfId="41" dataDxfId="39" headerRowBorderDxfId="40" tableBorderDxfId="38" totalsRowBorderDxfId="37">
  <autoFilter ref="C43:C47"/>
  <tableColumns count="1">
    <tableColumn id="1" name="FUENTE DE INGRESOS" dataDxfId="36"/>
  </tableColumns>
  <tableStyleInfo name="TableStyleMedium13" showFirstColumn="0" showLastColumn="0" showRowStripes="1" showColumnStripes="0"/>
</table>
</file>

<file path=xl/tables/table2.xml><?xml version="1.0" encoding="utf-8"?>
<table xmlns="http://schemas.openxmlformats.org/spreadsheetml/2006/main" id="2" name="Tabla2" displayName="Tabla2" ref="M32:M35" totalsRowShown="0" headerRowDxfId="89" dataDxfId="87" headerRowBorderDxfId="88" tableBorderDxfId="86" totalsRowBorderDxfId="85">
  <autoFilter ref="M32:M35"/>
  <tableColumns count="1">
    <tableColumn id="1" name="HACER" dataDxfId="84"/>
  </tableColumns>
  <tableStyleInfo name="TableStyleLight10" showFirstColumn="0" showLastColumn="0" showRowStripes="1" showColumnStripes="0"/>
</table>
</file>

<file path=xl/tables/table3.xml><?xml version="1.0" encoding="utf-8"?>
<table xmlns="http://schemas.openxmlformats.org/spreadsheetml/2006/main" id="3" name="Tabla3" displayName="Tabla3" ref="H47:H50" totalsRowShown="0" headerRowDxfId="83" dataDxfId="81" headerRowBorderDxfId="82" tableBorderDxfId="80" totalsRowBorderDxfId="79">
  <autoFilter ref="H47:H50"/>
  <tableColumns count="1">
    <tableColumn id="1" name="VERIFICAR" dataDxfId="78"/>
  </tableColumns>
  <tableStyleInfo name="TableStyleLight14" showFirstColumn="0" showLastColumn="0" showRowStripes="1" showColumnStripes="0"/>
</table>
</file>

<file path=xl/tables/table4.xml><?xml version="1.0" encoding="utf-8"?>
<table xmlns="http://schemas.openxmlformats.org/spreadsheetml/2006/main" id="4" name="Tabla4" displayName="Tabla4" ref="M47:M50" totalsRowShown="0" headerRowDxfId="77" dataDxfId="75" headerRowBorderDxfId="76" tableBorderDxfId="74" totalsRowBorderDxfId="73">
  <autoFilter ref="M47:M50"/>
  <tableColumns count="1">
    <tableColumn id="1" name="ACTUAR" dataDxfId="72"/>
  </tableColumns>
  <tableStyleInfo name="TableStyleLight12" showFirstColumn="0" showLastColumn="0" showRowStripes="1" showColumnStripes="0"/>
</table>
</file>

<file path=xl/tables/table5.xml><?xml version="1.0" encoding="utf-8"?>
<table xmlns="http://schemas.openxmlformats.org/spreadsheetml/2006/main" id="5" name="Tabla16" displayName="Tabla16" ref="H66:H69" totalsRowShown="0" headerRowDxfId="71" dataDxfId="69" headerRowBorderDxfId="70" tableBorderDxfId="68" totalsRowBorderDxfId="67">
  <autoFilter ref="H66:H69"/>
  <tableColumns count="1">
    <tableColumn id="1" name="PLANIFICAR" dataDxfId="66"/>
  </tableColumns>
  <tableStyleInfo name="TableStyleMedium2" showFirstColumn="0" showLastColumn="0" showRowStripes="1" showColumnStripes="0"/>
</table>
</file>

<file path=xl/tables/table6.xml><?xml version="1.0" encoding="utf-8"?>
<table xmlns="http://schemas.openxmlformats.org/spreadsheetml/2006/main" id="6" name="Tabla27" displayName="Tabla27" ref="M66:M69" totalsRowShown="0" headerRowDxfId="65" dataDxfId="63" headerRowBorderDxfId="64" tableBorderDxfId="62" totalsRowBorderDxfId="61">
  <autoFilter ref="M66:M69"/>
  <tableColumns count="1">
    <tableColumn id="1" name="HACER" dataDxfId="60"/>
  </tableColumns>
  <tableStyleInfo name="TableStyleLight10" showFirstColumn="0" showLastColumn="0" showRowStripes="1" showColumnStripes="0"/>
</table>
</file>

<file path=xl/tables/table7.xml><?xml version="1.0" encoding="utf-8"?>
<table xmlns="http://schemas.openxmlformats.org/spreadsheetml/2006/main" id="7" name="Tabla38" displayName="Tabla38" ref="H78:H81" totalsRowShown="0" headerRowDxfId="59" dataDxfId="57" headerRowBorderDxfId="58" tableBorderDxfId="56" totalsRowBorderDxfId="55">
  <autoFilter ref="H78:H81"/>
  <tableColumns count="1">
    <tableColumn id="1" name="VERIFICAR" dataDxfId="54"/>
  </tableColumns>
  <tableStyleInfo name="TableStyleLight14" showFirstColumn="0" showLastColumn="0" showRowStripes="1" showColumnStripes="0"/>
</table>
</file>

<file path=xl/tables/table8.xml><?xml version="1.0" encoding="utf-8"?>
<table xmlns="http://schemas.openxmlformats.org/spreadsheetml/2006/main" id="8" name="Tabla49" displayName="Tabla49" ref="M78:M81" totalsRowShown="0" headerRowDxfId="53" dataDxfId="51" headerRowBorderDxfId="52" tableBorderDxfId="50" totalsRowBorderDxfId="49">
  <autoFilter ref="M78:M81"/>
  <tableColumns count="1">
    <tableColumn id="1" name="ACTUAR" dataDxfId="48"/>
  </tableColumns>
  <tableStyleInfo name="TableStyleLight12" showFirstColumn="0" showLastColumn="0" showRowStripes="1" showColumnStripes="0"/>
</table>
</file>

<file path=xl/tables/table9.xml><?xml version="1.0" encoding="utf-8"?>
<table xmlns="http://schemas.openxmlformats.org/spreadsheetml/2006/main" id="9" name="Tabla9" displayName="Tabla9" ref="C17:C20" totalsRowShown="0" headerRowDxfId="47" dataDxfId="45" headerRowBorderDxfId="46" tableBorderDxfId="44" totalsRowBorderDxfId="43">
  <autoFilter ref="C17:C20"/>
  <tableColumns count="1">
    <tableColumn id="1" name="FUENTE DE INGRESOS" dataDxfId="42"/>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B43A5E08-F877-4976-A128-DD7AEB064DB6}">
  <we:reference id="wa200005271" version="2.5.5.0" store="es-ES" storeType="OMEX"/>
  <we:alternateReferences>
    <we:reference id="wa200005271" version="2.5.5.0" store="WA200005271" storeType="OMEX"/>
  </we:alternateReferences>
  <we:properties/>
  <we:bindings/>
  <we:snapshot xmlns:r="http://schemas.openxmlformats.org/officeDocument/2006/relationships"/>
  <we:extLst>
    <a:ext xmlns:a="http://schemas.openxmlformats.org/drawingml/2006/main" uri="{D87F86FE-615C-45B5-9D79-34F1136793EB}">
      <we:containsCustomFunctions xmlns=""/>
    </a:ext>
    <a:ext xmlns:a="http://schemas.openxmlformats.org/drawingml/2006/main" uri="{7C84B067-C214-45C3-A712-C9D94CD141B2}">
      <we:customFunctionIdList xmlns="">
        <we:customFunctionIds>_xldudf_AI_TABLE</we:customFunctionIds>
        <we:customFunctionIds>_xldudf_AI_FILL</we:customFunctionIds>
        <we:customFunctionIds>_xldudf_AI_LIST</we:customFunctionIds>
        <we:customFunctionIds>_xldudf_AI_ASK</we:customFunctionIds>
        <we:customFunctionIds>_xldudf_AI_FORMAT</we:customFunctionIds>
        <we:customFunctionIds>_xldudf_AI_EXTRACT</we:customFunctionIds>
        <we:customFunctionIds>_xldudf_AI_TRANSLATE</we:customFunctionIds>
        <we:customFunctionIds>_xldudf_AI_CHOICE</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7.vml"/><Relationship Id="rId1" Type="http://schemas.openxmlformats.org/officeDocument/2006/relationships/drawing" Target="../drawings/drawing17.xml"/><Relationship Id="rId6" Type="http://schemas.openxmlformats.org/officeDocument/2006/relationships/table" Target="../tables/table4.xml"/><Relationship Id="rId11" Type="http://schemas.openxmlformats.org/officeDocument/2006/relationships/comments" Target="../comments7.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shipday.com/" TargetMode="External"/><Relationship Id="rId13" Type="http://schemas.openxmlformats.org/officeDocument/2006/relationships/hyperlink" Target="https://pictory.ai/" TargetMode="External"/><Relationship Id="rId3" Type="http://schemas.openxmlformats.org/officeDocument/2006/relationships/hyperlink" Target="https://www.hubspot.es/" TargetMode="External"/><Relationship Id="rId7" Type="http://schemas.openxmlformats.org/officeDocument/2006/relationships/hyperlink" Target="https://trello.com/" TargetMode="External"/><Relationship Id="rId12" Type="http://schemas.openxmlformats.org/officeDocument/2006/relationships/hyperlink" Target="https://invideo.io/" TargetMode="External"/><Relationship Id="rId2" Type="http://schemas.openxmlformats.org/officeDocument/2006/relationships/hyperlink" Target="https://openai.com/" TargetMode="External"/><Relationship Id="rId16" Type="http://schemas.openxmlformats.org/officeDocument/2006/relationships/drawing" Target="../drawings/drawing9.xml"/><Relationship Id="rId1" Type="http://schemas.openxmlformats.org/officeDocument/2006/relationships/hyperlink" Target="https://powerbi.microsoft.com/es-es/downloads/" TargetMode="External"/><Relationship Id="rId6" Type="http://schemas.openxmlformats.org/officeDocument/2006/relationships/hyperlink" Target="https://www.notion.so/" TargetMode="External"/><Relationship Id="rId11" Type="http://schemas.openxmlformats.org/officeDocument/2006/relationships/hyperlink" Target="https://www.capcut.com/" TargetMode="External"/><Relationship Id="rId5" Type="http://schemas.openxmlformats.org/officeDocument/2006/relationships/hyperlink" Target="https://stockyapp.com/" TargetMode="External"/><Relationship Id="rId15" Type="http://schemas.openxmlformats.org/officeDocument/2006/relationships/printerSettings" Target="../printerSettings/printerSettings8.bin"/><Relationship Id="rId10" Type="http://schemas.openxmlformats.org/officeDocument/2006/relationships/hyperlink" Target="https://desygner.com/" TargetMode="External"/><Relationship Id="rId4" Type="http://schemas.openxmlformats.org/officeDocument/2006/relationships/hyperlink" Target="https://crisp.chat/" TargetMode="External"/><Relationship Id="rId9" Type="http://schemas.openxmlformats.org/officeDocument/2006/relationships/hyperlink" Target="https://www.routific.com/" TargetMode="External"/><Relationship Id="rId14" Type="http://schemas.openxmlformats.org/officeDocument/2006/relationships/hyperlink" Target="https://deepdreamgenerator.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tabSelected="1" zoomScale="60" zoomScaleNormal="60" workbookViewId="0"/>
  </sheetViews>
  <sheetFormatPr baseColWidth="10" defaultColWidth="11.453125" defaultRowHeight="14.5"/>
  <cols>
    <col min="1" max="1" width="3" style="21" customWidth="1"/>
    <col min="2" max="2" width="10.453125" style="21" customWidth="1"/>
    <col min="3" max="3" width="24.81640625" style="21" customWidth="1"/>
    <col min="4" max="4" width="25" style="21" customWidth="1"/>
    <col min="5" max="6" width="11.453125" style="21"/>
    <col min="7" max="7" width="34.453125" style="21" customWidth="1"/>
    <col min="8" max="8" width="53.453125" style="21" customWidth="1"/>
    <col min="9" max="9" width="50.1796875" style="21" customWidth="1"/>
    <col min="10" max="10" width="43.453125" style="21" customWidth="1"/>
    <col min="11" max="16384" width="11.453125" style="21"/>
  </cols>
  <sheetData>
    <row r="1" spans="1:10">
      <c r="A1" s="374"/>
      <c r="B1" s="375"/>
      <c r="C1" s="375"/>
      <c r="D1" s="375"/>
      <c r="E1" s="375"/>
      <c r="F1" s="375"/>
      <c r="G1" s="375"/>
      <c r="H1" s="375"/>
      <c r="I1" s="375"/>
      <c r="J1" s="376"/>
    </row>
    <row r="2" spans="1:10">
      <c r="A2" s="377"/>
      <c r="J2" s="378"/>
    </row>
    <row r="3" spans="1:10">
      <c r="A3" s="377"/>
      <c r="J3" s="378"/>
    </row>
    <row r="4" spans="1:10">
      <c r="A4" s="377"/>
      <c r="J4" s="378"/>
    </row>
    <row r="5" spans="1:10">
      <c r="A5" s="377"/>
      <c r="J5" s="378"/>
    </row>
    <row r="6" spans="1:10">
      <c r="A6" s="377"/>
      <c r="J6" s="378"/>
    </row>
    <row r="7" spans="1:10">
      <c r="A7" s="377"/>
      <c r="J7" s="378"/>
    </row>
    <row r="8" spans="1:10">
      <c r="A8" s="377"/>
      <c r="J8" s="378"/>
    </row>
    <row r="9" spans="1:10">
      <c r="A9" s="377"/>
      <c r="J9" s="378"/>
    </row>
    <row r="10" spans="1:10" ht="15" thickBot="1">
      <c r="A10" s="377"/>
      <c r="J10" s="378"/>
    </row>
    <row r="11" spans="1:10" ht="29" thickBot="1">
      <c r="A11" s="377"/>
      <c r="H11" s="208" t="s">
        <v>0</v>
      </c>
      <c r="I11" s="209"/>
      <c r="J11" s="378"/>
    </row>
    <row r="12" spans="1:10" ht="26.5" thickBot="1">
      <c r="A12" s="377"/>
      <c r="H12" s="210"/>
      <c r="J12" s="378"/>
    </row>
    <row r="13" spans="1:10" ht="29" thickBot="1">
      <c r="A13" s="377"/>
      <c r="H13" s="208" t="s">
        <v>1</v>
      </c>
      <c r="I13" s="211"/>
      <c r="J13" s="378"/>
    </row>
    <row r="14" spans="1:10" ht="26">
      <c r="A14" s="377"/>
      <c r="H14" s="210"/>
      <c r="J14" s="378"/>
    </row>
    <row r="15" spans="1:10">
      <c r="A15" s="377"/>
      <c r="J15" s="378"/>
    </row>
    <row r="16" spans="1:10">
      <c r="A16" s="377"/>
      <c r="J16" s="378"/>
    </row>
    <row r="17" spans="1:10">
      <c r="A17" s="377"/>
      <c r="J17" s="378"/>
    </row>
    <row r="18" spans="1:10">
      <c r="A18" s="377"/>
      <c r="D18" s="18"/>
      <c r="J18" s="378"/>
    </row>
    <row r="19" spans="1:10">
      <c r="A19" s="377"/>
      <c r="J19" s="378"/>
    </row>
    <row r="20" spans="1:10" ht="15" thickBot="1">
      <c r="A20" s="377"/>
      <c r="J20" s="378"/>
    </row>
    <row r="21" spans="1:10" ht="173.25" customHeight="1" thickBot="1">
      <c r="A21" s="377"/>
      <c r="G21" s="632" t="s">
        <v>2</v>
      </c>
      <c r="H21" s="711"/>
      <c r="I21" s="712"/>
      <c r="J21" s="378"/>
    </row>
    <row r="22" spans="1:10" ht="15" thickBot="1">
      <c r="A22" s="379"/>
      <c r="B22" s="380"/>
      <c r="C22" s="380"/>
      <c r="D22" s="380"/>
      <c r="E22" s="380"/>
      <c r="F22" s="380"/>
      <c r="G22" s="380"/>
      <c r="H22" s="380"/>
      <c r="I22" s="380"/>
      <c r="J22" s="381"/>
    </row>
    <row r="31" spans="1:10" ht="85.5" customHeight="1"/>
  </sheetData>
  <mergeCells count="1">
    <mergeCell ref="H21:I21"/>
  </mergeCells>
  <pageMargins left="0.7" right="0.7" top="0.75" bottom="0.75" header="0.3" footer="0.3"/>
  <pageSetup scale="29" orientation="portrait" horizontalDpi="1200" verticalDpi="1200" r:id="rId1"/>
  <colBreaks count="1" manualBreakCount="1">
    <brk id="10" max="6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25" zoomScale="50" zoomScaleNormal="50" workbookViewId="0"/>
  </sheetViews>
  <sheetFormatPr baseColWidth="10" defaultColWidth="11.453125" defaultRowHeight="14.5"/>
  <sheetData/>
  <sheetProtection algorithmName="SHA-512" hashValue="6kvyMiQh/Yzqx/K8UYpaya0tg2s29E4vEZAYc8RJOZtQlrYJhe8nl0XSH6W2Dac9JuYoX1RdB428GmfA633CRQ==" saltValue="TK2UYWsRAwfT1A0mqe2KCw=="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zoomScale="70" zoomScaleNormal="70" workbookViewId="0"/>
  </sheetViews>
  <sheetFormatPr baseColWidth="10" defaultColWidth="11.453125" defaultRowHeight="14.5"/>
  <cols>
    <col min="1" max="1" width="8.453125" style="21" customWidth="1"/>
    <col min="2" max="3" width="13.453125" style="21" customWidth="1"/>
    <col min="4" max="4" width="14.81640625" style="21" customWidth="1"/>
    <col min="5" max="5" width="10.453125" style="21" customWidth="1"/>
    <col min="6" max="6" width="11.1796875" style="21" customWidth="1"/>
    <col min="7" max="7" width="39.453125" style="21" customWidth="1"/>
    <col min="8" max="8" width="56" style="21" customWidth="1"/>
    <col min="9" max="9" width="38.81640625" style="21" customWidth="1"/>
    <col min="10" max="10" width="8" style="21" customWidth="1"/>
    <col min="11" max="11" width="2.81640625" style="21" customWidth="1"/>
    <col min="12" max="16384" width="11.453125" style="21"/>
  </cols>
  <sheetData>
    <row r="1" spans="1:11" customFormat="1"/>
    <row r="2" spans="1:11" customFormat="1" ht="23.5">
      <c r="A2" s="627"/>
      <c r="B2" s="628"/>
      <c r="C2" s="628"/>
      <c r="D2" s="628"/>
    </row>
    <row r="3" spans="1:11" customFormat="1"/>
    <row r="4" spans="1:11" customFormat="1"/>
    <row r="5" spans="1:11" customFormat="1"/>
    <row r="6" spans="1:11" customFormat="1"/>
    <row r="7" spans="1:11" customFormat="1" ht="77.25" customHeight="1">
      <c r="C7" s="629"/>
      <c r="D7" s="630"/>
      <c r="E7" s="630"/>
    </row>
    <row r="8" spans="1:11" customFormat="1"/>
    <row r="9" spans="1:11" customFormat="1"/>
    <row r="10" spans="1:11" customFormat="1"/>
    <row r="11" spans="1:11" customFormat="1"/>
    <row r="12" spans="1:11" customFormat="1" ht="96" customHeight="1">
      <c r="A12" s="845"/>
      <c r="B12" s="845"/>
      <c r="C12" s="845"/>
      <c r="D12" s="845"/>
      <c r="E12" s="845"/>
      <c r="F12" s="845"/>
      <c r="G12" s="845"/>
      <c r="H12" s="845"/>
      <c r="I12" s="845"/>
      <c r="J12" s="845"/>
      <c r="K12" s="845"/>
    </row>
    <row r="13" spans="1:11" customFormat="1" ht="83.25" customHeight="1">
      <c r="A13" s="631"/>
      <c r="B13" s="631"/>
      <c r="C13" s="631"/>
      <c r="D13" s="631"/>
      <c r="E13" s="631"/>
      <c r="F13" s="631"/>
      <c r="G13" s="631"/>
      <c r="H13" s="631"/>
      <c r="I13" s="631"/>
      <c r="J13" s="631"/>
      <c r="K13" s="631"/>
    </row>
    <row r="14" spans="1:11" customFormat="1" ht="113.25" customHeight="1" thickBot="1">
      <c r="A14" s="631"/>
      <c r="B14" s="631"/>
      <c r="C14" s="631"/>
      <c r="D14" s="631"/>
      <c r="E14" s="631"/>
      <c r="F14" s="631"/>
      <c r="G14" s="631"/>
      <c r="H14" s="631"/>
      <c r="I14" s="631"/>
      <c r="J14" s="631"/>
      <c r="K14" s="631"/>
    </row>
    <row r="15" spans="1:11" customFormat="1" ht="39" customHeight="1" thickBot="1">
      <c r="A15" s="631"/>
      <c r="B15" s="631"/>
      <c r="C15" s="631"/>
      <c r="D15" s="631"/>
      <c r="E15" s="631"/>
      <c r="F15" s="846" t="s">
        <v>276</v>
      </c>
      <c r="G15" s="847"/>
      <c r="H15" s="313" t="s">
        <v>277</v>
      </c>
      <c r="I15" s="314" t="s">
        <v>278</v>
      </c>
      <c r="J15" s="631"/>
      <c r="K15" s="631"/>
    </row>
    <row r="16" spans="1:11" customFormat="1" ht="39" customHeight="1">
      <c r="A16" s="631"/>
      <c r="B16" s="631"/>
      <c r="C16" s="631"/>
      <c r="F16" s="315" t="s">
        <v>279</v>
      </c>
      <c r="G16" s="316" t="s">
        <v>280</v>
      </c>
      <c r="H16" s="317" t="s">
        <v>281</v>
      </c>
      <c r="I16" s="317" t="s">
        <v>282</v>
      </c>
      <c r="J16" s="631"/>
      <c r="K16" s="631"/>
    </row>
    <row r="17" spans="1:11" customFormat="1" ht="43.5" customHeight="1">
      <c r="A17" s="631" t="s">
        <v>283</v>
      </c>
      <c r="B17" s="631"/>
      <c r="C17" s="631"/>
      <c r="E17" s="458"/>
      <c r="F17" s="318">
        <v>1</v>
      </c>
      <c r="G17" s="319" t="s">
        <v>284</v>
      </c>
      <c r="H17" s="320" t="s">
        <v>285</v>
      </c>
      <c r="I17" s="319" t="s">
        <v>286</v>
      </c>
      <c r="J17" s="631"/>
      <c r="K17" s="631"/>
    </row>
    <row r="18" spans="1:11" customFormat="1" ht="43.5" customHeight="1">
      <c r="F18" s="318">
        <v>2</v>
      </c>
      <c r="G18" s="319" t="s">
        <v>287</v>
      </c>
      <c r="H18" s="320" t="s">
        <v>288</v>
      </c>
      <c r="I18" s="319" t="s">
        <v>289</v>
      </c>
    </row>
    <row r="19" spans="1:11" customFormat="1" ht="43.5" customHeight="1">
      <c r="F19" s="318">
        <v>3</v>
      </c>
      <c r="G19" s="319" t="s">
        <v>290</v>
      </c>
      <c r="H19" s="319" t="s">
        <v>291</v>
      </c>
      <c r="I19" s="319" t="s">
        <v>292</v>
      </c>
    </row>
    <row r="20" spans="1:11" customFormat="1" ht="43.5" customHeight="1">
      <c r="F20" s="321">
        <v>4</v>
      </c>
      <c r="G20" s="322"/>
      <c r="H20" s="323"/>
      <c r="I20" s="323"/>
    </row>
    <row r="21" spans="1:11" customFormat="1" ht="43.5" customHeight="1" thickBot="1">
      <c r="F21" s="324">
        <v>5</v>
      </c>
      <c r="G21" s="325"/>
      <c r="H21" s="326"/>
      <c r="I21" s="326"/>
    </row>
    <row r="22" spans="1:11" ht="43.5" customHeight="1"/>
    <row r="27" spans="1:11" ht="15" thickBot="1"/>
    <row r="28" spans="1:11" ht="21.5" thickBot="1">
      <c r="F28" s="848" t="s">
        <v>276</v>
      </c>
      <c r="G28" s="849"/>
      <c r="H28" s="667" t="s">
        <v>277</v>
      </c>
      <c r="I28" s="668" t="s">
        <v>278</v>
      </c>
    </row>
    <row r="29" spans="1:11" ht="63">
      <c r="F29" s="669" t="s">
        <v>279</v>
      </c>
      <c r="G29" s="670" t="s">
        <v>280</v>
      </c>
      <c r="H29" s="670" t="s">
        <v>281</v>
      </c>
      <c r="I29" s="670" t="s">
        <v>282</v>
      </c>
    </row>
    <row r="30" spans="1:11" ht="87.75" customHeight="1">
      <c r="F30" s="214">
        <v>1</v>
      </c>
      <c r="G30" s="215"/>
      <c r="H30" s="215"/>
      <c r="I30" s="215"/>
    </row>
    <row r="31" spans="1:11" ht="87.75" customHeight="1">
      <c r="F31" s="214">
        <v>2</v>
      </c>
      <c r="G31" s="215"/>
      <c r="H31" s="215"/>
      <c r="I31" s="215"/>
    </row>
    <row r="32" spans="1:11" ht="87.75" customHeight="1">
      <c r="F32" s="214">
        <v>3</v>
      </c>
      <c r="G32" s="215"/>
      <c r="H32" s="215"/>
      <c r="I32" s="215"/>
    </row>
    <row r="33" spans="4:9" ht="87.75" customHeight="1">
      <c r="F33" s="214">
        <v>4</v>
      </c>
      <c r="G33" s="215"/>
      <c r="H33" s="215"/>
      <c r="I33" s="215"/>
    </row>
    <row r="34" spans="4:9" ht="87.75" customHeight="1" thickBot="1">
      <c r="F34" s="216">
        <v>5</v>
      </c>
      <c r="G34" s="215"/>
      <c r="H34" s="215"/>
      <c r="I34" s="215"/>
    </row>
    <row r="35" spans="4:9" ht="18.5">
      <c r="D35" s="850"/>
      <c r="E35" s="850"/>
      <c r="F35" s="626"/>
      <c r="G35" s="626"/>
    </row>
    <row r="36" spans="4:9" ht="15.5">
      <c r="D36" s="217"/>
      <c r="E36" s="218"/>
      <c r="F36" s="58"/>
      <c r="G36" s="58"/>
    </row>
    <row r="37" spans="4:9">
      <c r="D37" s="25"/>
      <c r="E37" s="219"/>
      <c r="F37" s="25"/>
      <c r="G37" s="25"/>
    </row>
    <row r="38" spans="4:9">
      <c r="D38" s="25"/>
      <c r="E38" s="219"/>
      <c r="F38" s="25"/>
      <c r="G38" s="25"/>
    </row>
    <row r="39" spans="4:9">
      <c r="D39" s="25"/>
      <c r="E39" s="219"/>
      <c r="F39" s="25"/>
      <c r="G39" s="25"/>
    </row>
    <row r="40" spans="4:9">
      <c r="D40" s="25"/>
      <c r="E40" s="219"/>
      <c r="F40" s="25"/>
      <c r="G40" s="25"/>
    </row>
    <row r="41" spans="4:9">
      <c r="D41" s="25"/>
      <c r="E41" s="219"/>
      <c r="F41" s="25"/>
      <c r="G41" s="25"/>
    </row>
  </sheetData>
  <mergeCells count="4">
    <mergeCell ref="A12:K12"/>
    <mergeCell ref="F15:G15"/>
    <mergeCell ref="F28:G28"/>
    <mergeCell ref="D35:E35"/>
  </mergeCells>
  <pageMargins left="0.7" right="0.7" top="0.75" bottom="0.75" header="0.3" footer="0.3"/>
  <pageSetup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L58"/>
  <sheetViews>
    <sheetView showGridLines="0" zoomScale="70" zoomScaleNormal="70" workbookViewId="0"/>
  </sheetViews>
  <sheetFormatPr baseColWidth="10" defaultColWidth="11.453125" defaultRowHeight="14.5"/>
  <cols>
    <col min="1" max="1" width="11.453125" style="21"/>
    <col min="2" max="2" width="79.453125" style="21" customWidth="1"/>
    <col min="3" max="16384" width="11.453125" style="21"/>
  </cols>
  <sheetData>
    <row r="9" spans="2:2" ht="31">
      <c r="B9" s="212"/>
    </row>
    <row r="11" spans="2:2">
      <c r="B11" s="220"/>
    </row>
    <row r="27" spans="2:6" ht="15.5">
      <c r="B27" s="221"/>
      <c r="C27" s="221"/>
    </row>
    <row r="30" spans="2:6" ht="23.5">
      <c r="B30" s="222" t="s">
        <v>293</v>
      </c>
    </row>
    <row r="31" spans="2:6" ht="15" thickBot="1"/>
    <row r="32" spans="2:6" ht="68.25" customHeight="1" thickBot="1">
      <c r="B32" s="382" t="s">
        <v>294</v>
      </c>
      <c r="D32" s="21" t="s">
        <v>295</v>
      </c>
      <c r="F32" s="223"/>
    </row>
    <row r="33" spans="2:12">
      <c r="B33" s="224"/>
      <c r="F33" s="851"/>
      <c r="G33" s="851"/>
      <c r="H33" s="851"/>
      <c r="I33" s="851"/>
      <c r="J33" s="851"/>
      <c r="K33" s="851"/>
    </row>
    <row r="34" spans="2:12" ht="23.5">
      <c r="B34" s="222" t="s">
        <v>296</v>
      </c>
      <c r="F34" s="851"/>
      <c r="G34" s="851"/>
      <c r="H34" s="851"/>
      <c r="I34" s="851"/>
      <c r="J34" s="851"/>
      <c r="K34" s="851"/>
    </row>
    <row r="35" spans="2:12" ht="15" thickBot="1"/>
    <row r="36" spans="2:12" ht="62.25" customHeight="1" thickBot="1">
      <c r="B36" s="382" t="s">
        <v>297</v>
      </c>
      <c r="F36" s="852"/>
      <c r="G36" s="852"/>
      <c r="H36" s="852"/>
      <c r="I36" s="852"/>
      <c r="J36" s="852"/>
      <c r="K36" s="852"/>
      <c r="L36" s="852"/>
    </row>
    <row r="38" spans="2:12" ht="23.5">
      <c r="B38" s="222" t="s">
        <v>298</v>
      </c>
    </row>
    <row r="39" spans="2:12" ht="15" thickBot="1"/>
    <row r="40" spans="2:12" ht="75" customHeight="1" thickBot="1">
      <c r="B40" s="382" t="s">
        <v>299</v>
      </c>
    </row>
    <row r="48" spans="2:12" ht="23.5">
      <c r="B48" s="222" t="s">
        <v>293</v>
      </c>
    </row>
    <row r="49" spans="2:2" ht="15" thickBot="1"/>
    <row r="50" spans="2:2" ht="54" customHeight="1" thickBot="1">
      <c r="B50" s="225"/>
    </row>
    <row r="51" spans="2:2">
      <c r="B51" s="224"/>
    </row>
    <row r="52" spans="2:2" ht="23.5">
      <c r="B52" s="222" t="s">
        <v>296</v>
      </c>
    </row>
    <row r="53" spans="2:2" ht="15" thickBot="1"/>
    <row r="54" spans="2:2" ht="58.5" customHeight="1" thickBot="1">
      <c r="B54" s="225"/>
    </row>
    <row r="56" spans="2:2" ht="23.5">
      <c r="B56" s="222" t="s">
        <v>298</v>
      </c>
    </row>
    <row r="57" spans="2:2" ht="15" thickBot="1"/>
    <row r="58" spans="2:2" ht="60.75" customHeight="1" thickBot="1">
      <c r="B58" s="225"/>
    </row>
  </sheetData>
  <mergeCells count="2">
    <mergeCell ref="F33:K34"/>
    <mergeCell ref="F36:L3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C37"/>
  <sheetViews>
    <sheetView showGridLines="0" zoomScale="70" zoomScaleNormal="70" workbookViewId="0"/>
  </sheetViews>
  <sheetFormatPr baseColWidth="10" defaultColWidth="11.453125" defaultRowHeight="14.5"/>
  <cols>
    <col min="1" max="1" width="57.81640625" style="21" customWidth="1"/>
    <col min="2" max="2" width="87.453125" style="21" customWidth="1"/>
    <col min="3" max="16384" width="11.453125" style="21"/>
  </cols>
  <sheetData>
    <row r="8" spans="1:3" ht="15" thickBot="1"/>
    <row r="9" spans="1:3" ht="30" customHeight="1" thickBot="1">
      <c r="A9" s="327" t="s">
        <v>300</v>
      </c>
      <c r="B9" s="328" t="s">
        <v>301</v>
      </c>
    </row>
    <row r="10" spans="1:3" ht="30" customHeight="1" thickBot="1">
      <c r="A10" s="327" t="s">
        <v>302</v>
      </c>
      <c r="B10" s="329" t="s">
        <v>303</v>
      </c>
    </row>
    <row r="11" spans="1:3" ht="30" customHeight="1" thickBot="1">
      <c r="A11" s="327" t="s">
        <v>304</v>
      </c>
      <c r="B11" s="329" t="s">
        <v>305</v>
      </c>
      <c r="C11" s="213"/>
    </row>
    <row r="12" spans="1:3" ht="30" customHeight="1" thickBot="1">
      <c r="A12" s="327" t="s">
        <v>306</v>
      </c>
      <c r="B12" s="329" t="s">
        <v>307</v>
      </c>
    </row>
    <row r="13" spans="1:3" ht="30" customHeight="1" thickBot="1">
      <c r="A13" s="330" t="s">
        <v>308</v>
      </c>
      <c r="B13" s="329" t="s">
        <v>309</v>
      </c>
    </row>
    <row r="14" spans="1:3" ht="30" customHeight="1" thickBot="1">
      <c r="A14" s="327" t="s">
        <v>310</v>
      </c>
      <c r="B14" s="329" t="s">
        <v>311</v>
      </c>
    </row>
    <row r="15" spans="1:3" ht="30" customHeight="1" thickBot="1">
      <c r="A15" s="327" t="s">
        <v>312</v>
      </c>
      <c r="B15" s="329" t="s">
        <v>313</v>
      </c>
    </row>
    <row r="16" spans="1:3" ht="32.25" customHeight="1"/>
    <row r="17" spans="1:2" ht="32.25" customHeight="1"/>
    <row r="18" spans="1:2" ht="32.25" customHeight="1"/>
    <row r="25" spans="1:2" ht="15" thickBot="1"/>
    <row r="26" spans="1:2" ht="55.5" customHeight="1" thickBot="1">
      <c r="A26" s="226" t="s">
        <v>300</v>
      </c>
      <c r="B26" s="227"/>
    </row>
    <row r="27" spans="1:2" ht="55.5" customHeight="1" thickBot="1">
      <c r="A27" s="226" t="s">
        <v>302</v>
      </c>
      <c r="B27" s="227"/>
    </row>
    <row r="28" spans="1:2" ht="55.5" customHeight="1" thickBot="1">
      <c r="A28" s="226" t="s">
        <v>304</v>
      </c>
      <c r="B28" s="227"/>
    </row>
    <row r="29" spans="1:2" ht="55.5" customHeight="1" thickBot="1">
      <c r="A29" s="226" t="s">
        <v>314</v>
      </c>
      <c r="B29" s="227"/>
    </row>
    <row r="30" spans="1:2" ht="55.5" customHeight="1" thickBot="1">
      <c r="A30" s="228" t="s">
        <v>308</v>
      </c>
      <c r="B30" s="227"/>
    </row>
    <row r="31" spans="1:2" ht="55.5" customHeight="1" thickBot="1">
      <c r="A31" s="226" t="s">
        <v>310</v>
      </c>
      <c r="B31" s="227"/>
    </row>
    <row r="32" spans="1:2" ht="55.5" customHeight="1" thickBot="1">
      <c r="A32" s="226" t="s">
        <v>312</v>
      </c>
      <c r="B32" s="227"/>
    </row>
    <row r="36" spans="1:2" ht="15" thickBot="1"/>
    <row r="37" spans="1:2" ht="240" customHeight="1" thickBot="1">
      <c r="A37" s="229" t="s">
        <v>315</v>
      </c>
      <c r="B37" s="23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8:AF54"/>
  <sheetViews>
    <sheetView showGridLines="0" zoomScale="60" zoomScaleNormal="60" workbookViewId="0"/>
  </sheetViews>
  <sheetFormatPr baseColWidth="10" defaultColWidth="11.453125" defaultRowHeight="14.5"/>
  <cols>
    <col min="1" max="1" width="36.453125" style="21" customWidth="1"/>
    <col min="2" max="2" width="25" style="21" customWidth="1"/>
    <col min="3" max="3" width="29.453125" style="21" customWidth="1"/>
    <col min="4" max="4" width="54.453125" style="21" customWidth="1"/>
    <col min="5" max="5" width="27.453125" style="21" customWidth="1"/>
    <col min="6" max="6" width="14.453125" style="21" customWidth="1"/>
    <col min="7" max="16384" width="11.453125" style="21"/>
  </cols>
  <sheetData>
    <row r="8" spans="1:32" ht="31">
      <c r="A8" s="212"/>
    </row>
    <row r="9" spans="1:32" ht="31">
      <c r="A9" s="212"/>
    </row>
    <row r="10" spans="1:32" ht="35.25" customHeight="1"/>
    <row r="11" spans="1:32" ht="32.25" customHeight="1" thickBot="1"/>
    <row r="12" spans="1:32" ht="43.5" customHeight="1" thickBot="1">
      <c r="D12" s="231" t="s">
        <v>316</v>
      </c>
      <c r="E12" s="331" t="s">
        <v>317</v>
      </c>
      <c r="AE12" s="21" t="s">
        <v>318</v>
      </c>
      <c r="AF12" s="21" t="s">
        <v>317</v>
      </c>
    </row>
    <row r="13" spans="1:32" ht="99" customHeight="1">
      <c r="B13" s="64"/>
      <c r="AE13" s="21" t="s">
        <v>319</v>
      </c>
      <c r="AF13" s="21" t="s">
        <v>320</v>
      </c>
    </row>
    <row r="14" spans="1:32" ht="50.25" customHeight="1" thickBot="1">
      <c r="A14" s="232"/>
      <c r="B14" s="73"/>
      <c r="AE14" s="21" t="s">
        <v>321</v>
      </c>
    </row>
    <row r="15" spans="1:32" ht="67.5" customHeight="1" thickBot="1">
      <c r="B15" s="64"/>
      <c r="D15" s="233" t="s">
        <v>322</v>
      </c>
      <c r="E15" s="332" t="s">
        <v>321</v>
      </c>
    </row>
    <row r="16" spans="1:32" ht="51.75" customHeight="1"/>
    <row r="20" spans="4:5" ht="78.75" customHeight="1"/>
    <row r="21" spans="4:5" ht="15" thickBot="1"/>
    <row r="22" spans="4:5" ht="139.5" customHeight="1" thickBot="1">
      <c r="D22" s="234" t="s">
        <v>323</v>
      </c>
      <c r="E22" s="333" t="s">
        <v>324</v>
      </c>
    </row>
    <row r="45" spans="4:8" ht="13.5" customHeight="1" thickBot="1"/>
    <row r="46" spans="4:8" ht="38.25" customHeight="1" thickBot="1">
      <c r="D46" s="236" t="s">
        <v>316</v>
      </c>
      <c r="E46" s="237"/>
      <c r="H46" s="81" t="s">
        <v>317</v>
      </c>
    </row>
    <row r="47" spans="4:8" ht="38.25" customHeight="1">
      <c r="D47" s="238"/>
      <c r="E47" s="232"/>
      <c r="H47" s="81" t="s">
        <v>320</v>
      </c>
    </row>
    <row r="48" spans="4:8" ht="21.5" thickBot="1">
      <c r="D48" s="239"/>
      <c r="H48" s="81" t="s">
        <v>325</v>
      </c>
    </row>
    <row r="49" spans="4:8" ht="54.75" customHeight="1" thickBot="1">
      <c r="D49" s="240" t="s">
        <v>326</v>
      </c>
      <c r="E49" s="235"/>
      <c r="G49" s="81" t="s">
        <v>327</v>
      </c>
    </row>
    <row r="50" spans="4:8" ht="21">
      <c r="D50" s="241"/>
      <c r="E50" s="232"/>
      <c r="G50" s="81" t="s">
        <v>328</v>
      </c>
    </row>
    <row r="51" spans="4:8" ht="21">
      <c r="D51" s="241"/>
      <c r="E51" s="232"/>
      <c r="G51" s="81" t="s">
        <v>321</v>
      </c>
    </row>
    <row r="52" spans="4:8" ht="21">
      <c r="D52" s="241"/>
      <c r="E52" s="232"/>
      <c r="G52" s="81" t="s">
        <v>329</v>
      </c>
    </row>
    <row r="53" spans="4:8" ht="21.5" thickBot="1">
      <c r="D53" s="239"/>
    </row>
    <row r="54" spans="4:8" ht="213.75" customHeight="1" thickBot="1">
      <c r="D54" s="234" t="s">
        <v>323</v>
      </c>
      <c r="E54" s="853"/>
      <c r="F54" s="854"/>
      <c r="G54" s="854"/>
      <c r="H54" s="855"/>
    </row>
  </sheetData>
  <mergeCells count="1">
    <mergeCell ref="E54:H54"/>
  </mergeCells>
  <dataValidations count="5">
    <dataValidation type="list" allowBlank="1" showInputMessage="1" showErrorMessage="1" sqref="E15 E50:E52">
      <formula1>$AE$12:$AE$14</formula1>
    </dataValidation>
    <dataValidation type="list" allowBlank="1" showInputMessage="1" showErrorMessage="1" sqref="B14">
      <formula1>#REF!</formula1>
    </dataValidation>
    <dataValidation type="list" allowBlank="1" showErrorMessage="1" sqref="E12 E47">
      <formula1>$AF$12:$AF$13</formula1>
    </dataValidation>
    <dataValidation type="list" allowBlank="1" showInputMessage="1" showErrorMessage="1" sqref="E46">
      <formula1>$H$46:$H$48</formula1>
    </dataValidation>
    <dataValidation type="list" allowBlank="1" showInputMessage="1" showErrorMessage="1" sqref="E49">
      <formula1>$G$49:$G$52</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J58"/>
  <sheetViews>
    <sheetView showGridLines="0" zoomScale="80" zoomScaleNormal="80" workbookViewId="0"/>
  </sheetViews>
  <sheetFormatPr baseColWidth="10" defaultColWidth="11.453125" defaultRowHeight="14.5"/>
  <cols>
    <col min="1" max="1" width="11.453125" style="21"/>
    <col min="2" max="2" width="21.81640625" style="21" customWidth="1"/>
    <col min="3" max="4" width="85.1796875" style="21" customWidth="1"/>
    <col min="5" max="6" width="51.453125" style="21" customWidth="1"/>
    <col min="7" max="16384" width="11.453125" style="21"/>
  </cols>
  <sheetData>
    <row r="11" spans="1:10" ht="42.75" customHeight="1">
      <c r="A11" s="856"/>
      <c r="B11" s="856"/>
      <c r="C11" s="856"/>
      <c r="I11" s="383" t="s">
        <v>330</v>
      </c>
    </row>
    <row r="12" spans="1:10" ht="54" customHeight="1">
      <c r="A12" s="857"/>
      <c r="B12" s="857"/>
      <c r="C12" s="857"/>
      <c r="D12" s="857"/>
      <c r="E12" s="857"/>
      <c r="F12" s="857"/>
      <c r="G12" s="857"/>
      <c r="H12" s="857"/>
      <c r="I12" s="857"/>
      <c r="J12" s="857"/>
    </row>
    <row r="13" spans="1:10" ht="54" customHeight="1">
      <c r="A13" s="384"/>
      <c r="B13" s="384"/>
      <c r="C13" s="384"/>
      <c r="D13" s="384"/>
      <c r="E13" s="384"/>
      <c r="F13" s="384"/>
      <c r="G13" s="384"/>
      <c r="H13" s="384"/>
      <c r="I13" s="384"/>
      <c r="J13" s="384"/>
    </row>
    <row r="14" spans="1:10" ht="54" customHeight="1">
      <c r="A14" s="384"/>
      <c r="B14" s="384"/>
      <c r="C14" s="384"/>
      <c r="D14" s="384"/>
      <c r="E14" s="384"/>
      <c r="F14" s="384"/>
      <c r="G14" s="384"/>
      <c r="H14" s="384"/>
      <c r="I14" s="384"/>
      <c r="J14" s="384"/>
    </row>
    <row r="15" spans="1:10" ht="97.5" customHeight="1">
      <c r="A15" s="857"/>
      <c r="B15" s="857"/>
      <c r="C15" s="857"/>
      <c r="D15" s="857"/>
      <c r="E15" s="857"/>
      <c r="F15" s="857"/>
      <c r="G15" s="857"/>
      <c r="H15" s="857"/>
      <c r="I15" s="857"/>
      <c r="J15" s="857"/>
    </row>
    <row r="16" spans="1:10" ht="97.5" customHeight="1">
      <c r="A16" s="384"/>
      <c r="B16" s="384"/>
      <c r="C16" s="384"/>
      <c r="D16" s="384"/>
      <c r="E16" s="384"/>
      <c r="F16" s="384"/>
      <c r="G16" s="384"/>
      <c r="H16" s="384"/>
      <c r="I16" s="384"/>
      <c r="J16" s="384"/>
    </row>
    <row r="17" spans="2:5" ht="23.5" thickBot="1">
      <c r="B17" s="385"/>
      <c r="C17" s="858" t="s">
        <v>331</v>
      </c>
      <c r="D17" s="858"/>
    </row>
    <row r="18" spans="2:5" ht="29.25" customHeight="1" thickBot="1">
      <c r="B18" s="386"/>
      <c r="C18" s="334" t="s">
        <v>332</v>
      </c>
      <c r="D18" s="335" t="s">
        <v>333</v>
      </c>
    </row>
    <row r="19" spans="2:5" ht="47" thickBot="1">
      <c r="B19" s="389"/>
      <c r="C19" s="336" t="s">
        <v>334</v>
      </c>
      <c r="D19" s="336" t="s">
        <v>335</v>
      </c>
    </row>
    <row r="20" spans="2:5" ht="30" customHeight="1">
      <c r="C20" s="337" t="s">
        <v>336</v>
      </c>
      <c r="D20" s="337" t="s">
        <v>337</v>
      </c>
    </row>
    <row r="21" spans="2:5" ht="30" customHeight="1">
      <c r="C21" s="338" t="s">
        <v>338</v>
      </c>
      <c r="D21" s="338" t="s">
        <v>339</v>
      </c>
    </row>
    <row r="22" spans="2:5" ht="30" customHeight="1" thickBot="1">
      <c r="C22" s="339" t="s">
        <v>340</v>
      </c>
      <c r="D22" s="339" t="s">
        <v>341</v>
      </c>
    </row>
    <row r="23" spans="2:5" ht="42.75" customHeight="1" thickBot="1">
      <c r="C23" s="340" t="s">
        <v>342</v>
      </c>
      <c r="D23" s="341" t="s">
        <v>343</v>
      </c>
      <c r="E23" s="394"/>
    </row>
    <row r="24" spans="2:5" ht="46.5" customHeight="1" thickBot="1">
      <c r="C24" s="336" t="s">
        <v>344</v>
      </c>
      <c r="D24" s="342" t="s">
        <v>345</v>
      </c>
      <c r="E24" s="396"/>
    </row>
    <row r="25" spans="2:5" ht="34.5" customHeight="1">
      <c r="C25" s="337" t="s">
        <v>346</v>
      </c>
      <c r="D25" s="337" t="s">
        <v>347</v>
      </c>
      <c r="E25" s="397"/>
    </row>
    <row r="26" spans="2:5" ht="34.5" customHeight="1">
      <c r="C26" s="338" t="s">
        <v>348</v>
      </c>
      <c r="D26" s="338" t="s">
        <v>349</v>
      </c>
      <c r="E26" s="397"/>
    </row>
    <row r="27" spans="2:5" ht="34.5" customHeight="1">
      <c r="C27" s="338" t="s">
        <v>350</v>
      </c>
      <c r="D27" s="338" t="s">
        <v>351</v>
      </c>
      <c r="E27" s="397"/>
    </row>
    <row r="28" spans="2:5" ht="34.5" customHeight="1" thickBot="1">
      <c r="C28" s="339"/>
      <c r="D28" s="343"/>
      <c r="E28" s="397"/>
    </row>
    <row r="29" spans="2:5" ht="44.25" customHeight="1">
      <c r="C29" s="397"/>
      <c r="D29" s="399"/>
    </row>
    <row r="30" spans="2:5" ht="44.25" customHeight="1">
      <c r="C30" s="397"/>
      <c r="D30" s="399"/>
    </row>
    <row r="31" spans="2:5" ht="75" customHeight="1" thickBot="1"/>
    <row r="32" spans="2:5" ht="75" customHeight="1" thickBot="1">
      <c r="C32" s="387" t="s">
        <v>332</v>
      </c>
      <c r="D32" s="388" t="s">
        <v>333</v>
      </c>
    </row>
    <row r="33" spans="3:4" ht="47" thickBot="1">
      <c r="C33" s="390" t="s">
        <v>334</v>
      </c>
      <c r="D33" s="390" t="s">
        <v>335</v>
      </c>
    </row>
    <row r="34" spans="3:4" ht="40.5" customHeight="1">
      <c r="C34" s="391"/>
      <c r="D34" s="391"/>
    </row>
    <row r="35" spans="3:4" ht="40.5" customHeight="1">
      <c r="C35" s="392"/>
      <c r="D35" s="392"/>
    </row>
    <row r="36" spans="3:4" ht="40.5" customHeight="1" thickBot="1">
      <c r="C36" s="393"/>
      <c r="D36" s="393"/>
    </row>
    <row r="37" spans="3:4" ht="51" customHeight="1" thickBot="1">
      <c r="C37" s="400" t="s">
        <v>342</v>
      </c>
      <c r="D37" s="401" t="s">
        <v>343</v>
      </c>
    </row>
    <row r="38" spans="3:4" ht="31.5" thickBot="1">
      <c r="C38" s="390" t="s">
        <v>344</v>
      </c>
      <c r="D38" s="395" t="s">
        <v>345</v>
      </c>
    </row>
    <row r="39" spans="3:4" ht="28.5" customHeight="1">
      <c r="C39" s="391"/>
      <c r="D39" s="391"/>
    </row>
    <row r="40" spans="3:4" ht="28.5" customHeight="1">
      <c r="C40" s="392"/>
      <c r="D40" s="392"/>
    </row>
    <row r="41" spans="3:4" ht="28.5" customHeight="1">
      <c r="C41" s="392"/>
      <c r="D41" s="392"/>
    </row>
    <row r="42" spans="3:4">
      <c r="C42" s="392"/>
      <c r="D42" s="402"/>
    </row>
    <row r="43" spans="3:4" ht="15" thickBot="1">
      <c r="C43" s="393"/>
      <c r="D43" s="398"/>
    </row>
    <row r="56" spans="3:3" ht="15" thickBot="1"/>
    <row r="57" spans="3:3" ht="26.5" thickBot="1">
      <c r="C57" s="403" t="s">
        <v>352</v>
      </c>
    </row>
    <row r="58" spans="3:3" ht="150.75" customHeight="1" thickBot="1">
      <c r="C58" s="404"/>
    </row>
  </sheetData>
  <mergeCells count="4">
    <mergeCell ref="A11:C11"/>
    <mergeCell ref="A12:J12"/>
    <mergeCell ref="A15:J15"/>
    <mergeCell ref="C17:D1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41"/>
  <sheetViews>
    <sheetView showGridLines="0" topLeftCell="F1" zoomScale="90" zoomScaleNormal="90" workbookViewId="0"/>
  </sheetViews>
  <sheetFormatPr baseColWidth="10" defaultColWidth="11.453125" defaultRowHeight="14.5"/>
  <cols>
    <col min="1" max="1" width="11.81640625" style="21" customWidth="1"/>
    <col min="2" max="3" width="22.453125" style="21" customWidth="1"/>
    <col min="4" max="11" width="27.453125" style="21" customWidth="1"/>
    <col min="12" max="16384" width="11.453125" style="21"/>
  </cols>
  <sheetData>
    <row r="5" spans="1:11" ht="31">
      <c r="A5" s="212"/>
    </row>
    <row r="15" spans="1:11" ht="15" thickBot="1"/>
    <row r="16" spans="1:11" ht="135" customHeight="1">
      <c r="D16" s="344" t="s">
        <v>353</v>
      </c>
      <c r="E16" s="345" t="s">
        <v>354</v>
      </c>
      <c r="F16" s="345" t="s">
        <v>355</v>
      </c>
      <c r="G16" s="345" t="s">
        <v>356</v>
      </c>
      <c r="H16" s="345" t="s">
        <v>357</v>
      </c>
      <c r="I16" s="345" t="s">
        <v>358</v>
      </c>
      <c r="J16" s="345" t="s">
        <v>359</v>
      </c>
      <c r="K16" s="346" t="s">
        <v>360</v>
      </c>
    </row>
    <row r="17" spans="4:11" ht="36" customHeight="1">
      <c r="D17" s="347" t="s">
        <v>361</v>
      </c>
      <c r="E17" s="348" t="s">
        <v>362</v>
      </c>
      <c r="F17" s="349">
        <v>15000</v>
      </c>
      <c r="G17" s="348" t="s">
        <v>363</v>
      </c>
      <c r="H17" s="348" t="s">
        <v>364</v>
      </c>
      <c r="I17" s="350" t="s">
        <v>365</v>
      </c>
      <c r="J17" s="350" t="s">
        <v>366</v>
      </c>
      <c r="K17" s="351" t="s">
        <v>367</v>
      </c>
    </row>
    <row r="18" spans="4:11" ht="36" customHeight="1">
      <c r="D18" s="347" t="s">
        <v>368</v>
      </c>
      <c r="E18" s="348" t="s">
        <v>369</v>
      </c>
      <c r="F18" s="352" t="s">
        <v>370</v>
      </c>
      <c r="G18" s="348" t="s">
        <v>371</v>
      </c>
      <c r="H18" s="348" t="s">
        <v>372</v>
      </c>
      <c r="I18" s="350" t="s">
        <v>365</v>
      </c>
      <c r="J18" s="350" t="s">
        <v>366</v>
      </c>
      <c r="K18" s="351" t="s">
        <v>373</v>
      </c>
    </row>
    <row r="19" spans="4:11" ht="36" customHeight="1">
      <c r="D19" s="347" t="s">
        <v>374</v>
      </c>
      <c r="E19" s="350" t="s">
        <v>375</v>
      </c>
      <c r="F19" s="352" t="s">
        <v>376</v>
      </c>
      <c r="G19" s="348" t="s">
        <v>377</v>
      </c>
      <c r="H19" s="348" t="s">
        <v>378</v>
      </c>
      <c r="I19" s="350" t="s">
        <v>365</v>
      </c>
      <c r="J19" s="350" t="s">
        <v>366</v>
      </c>
      <c r="K19" s="351" t="s">
        <v>367</v>
      </c>
    </row>
    <row r="20" spans="4:11" ht="36" customHeight="1">
      <c r="D20" s="353"/>
      <c r="E20" s="354"/>
      <c r="F20" s="355"/>
      <c r="G20" s="356"/>
      <c r="H20" s="356"/>
      <c r="I20" s="354"/>
      <c r="J20" s="354"/>
      <c r="K20" s="357"/>
    </row>
    <row r="21" spans="4:11" ht="36" customHeight="1" thickBot="1">
      <c r="D21" s="358"/>
      <c r="E21" s="359"/>
      <c r="F21" s="360"/>
      <c r="G21" s="361"/>
      <c r="H21" s="361"/>
      <c r="I21" s="359"/>
      <c r="J21" s="359"/>
      <c r="K21" s="362"/>
    </row>
    <row r="31" spans="4:11" ht="15" thickBot="1"/>
    <row r="32" spans="4:11" ht="111">
      <c r="D32" s="250" t="s">
        <v>353</v>
      </c>
      <c r="E32" s="251" t="s">
        <v>354</v>
      </c>
      <c r="F32" s="251" t="s">
        <v>355</v>
      </c>
      <c r="G32" s="251" t="s">
        <v>356</v>
      </c>
      <c r="H32" s="251" t="s">
        <v>357</v>
      </c>
      <c r="I32" s="251" t="s">
        <v>358</v>
      </c>
      <c r="J32" s="251" t="s">
        <v>359</v>
      </c>
      <c r="K32" s="252" t="s">
        <v>360</v>
      </c>
    </row>
    <row r="33" spans="2:11" s="65" customFormat="1" ht="38.25" customHeight="1">
      <c r="B33" s="266"/>
      <c r="C33" s="266"/>
      <c r="D33" s="267"/>
      <c r="E33" s="268"/>
      <c r="F33" s="269"/>
      <c r="G33" s="253"/>
      <c r="H33" s="270"/>
      <c r="I33" s="270"/>
      <c r="J33" s="254"/>
      <c r="K33" s="255"/>
    </row>
    <row r="34" spans="2:11" ht="38.25" customHeight="1">
      <c r="D34" s="271"/>
      <c r="E34" s="272"/>
      <c r="F34" s="258"/>
      <c r="G34" s="273"/>
      <c r="H34" s="273"/>
      <c r="I34" s="270"/>
      <c r="J34" s="254"/>
      <c r="K34" s="255"/>
    </row>
    <row r="35" spans="2:11" ht="38.25" customHeight="1">
      <c r="D35" s="256"/>
      <c r="E35" s="257"/>
      <c r="F35" s="258"/>
      <c r="G35" s="259"/>
      <c r="H35" s="257"/>
      <c r="I35" s="257"/>
      <c r="J35" s="257"/>
      <c r="K35" s="260"/>
    </row>
    <row r="36" spans="2:11" ht="38.25" customHeight="1">
      <c r="D36" s="256"/>
      <c r="E36" s="257"/>
      <c r="F36" s="258"/>
      <c r="G36" s="259"/>
      <c r="H36" s="259"/>
      <c r="I36" s="257"/>
      <c r="J36" s="257"/>
      <c r="K36" s="260"/>
    </row>
    <row r="37" spans="2:11" ht="38.25" customHeight="1" thickBot="1">
      <c r="D37" s="261"/>
      <c r="E37" s="262"/>
      <c r="F37" s="263"/>
      <c r="G37" s="264"/>
      <c r="H37" s="264"/>
      <c r="I37" s="262"/>
      <c r="J37" s="262"/>
      <c r="K37" s="265"/>
    </row>
    <row r="39" spans="2:11" ht="15" thickBot="1"/>
    <row r="40" spans="2:11" ht="42" customHeight="1" thickBot="1">
      <c r="D40" s="859" t="s">
        <v>379</v>
      </c>
      <c r="E40" s="860"/>
      <c r="F40" s="860"/>
      <c r="G40" s="860"/>
      <c r="H40" s="860"/>
      <c r="I40" s="860"/>
      <c r="J40" s="860"/>
      <c r="K40" s="861"/>
    </row>
    <row r="41" spans="2:11" ht="167.25" customHeight="1" thickBot="1">
      <c r="D41" s="862"/>
      <c r="E41" s="863"/>
      <c r="F41" s="863"/>
      <c r="G41" s="863"/>
      <c r="H41" s="863"/>
      <c r="I41" s="863"/>
      <c r="J41" s="863"/>
      <c r="K41" s="864"/>
    </row>
  </sheetData>
  <mergeCells count="2">
    <mergeCell ref="D40:K40"/>
    <mergeCell ref="D41:K41"/>
  </mergeCells>
  <pageMargins left="0.7" right="0.7" top="0.75" bottom="0.75" header="0.3" footer="0.3"/>
  <pageSetup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D10:M97"/>
  <sheetViews>
    <sheetView showGridLines="0" zoomScale="60" zoomScaleNormal="60" workbookViewId="0">
      <selection activeCell="M67" sqref="M67"/>
    </sheetView>
  </sheetViews>
  <sheetFormatPr baseColWidth="10" defaultColWidth="11.453125" defaultRowHeight="14.5"/>
  <cols>
    <col min="1" max="7" width="11.453125" style="21"/>
    <col min="8" max="8" width="41" style="21" customWidth="1"/>
    <col min="9" max="11" width="11.453125" style="21"/>
    <col min="12" max="12" width="17.453125" style="21" customWidth="1"/>
    <col min="13" max="13" width="45.453125" style="21" customWidth="1"/>
    <col min="14" max="14" width="11.453125" style="21"/>
    <col min="15" max="15" width="41.453125" style="21" customWidth="1"/>
    <col min="16" max="16384" width="11.453125" style="21"/>
  </cols>
  <sheetData>
    <row r="10" spans="4:4" ht="31">
      <c r="D10" s="212"/>
    </row>
    <row r="31" spans="8:13" ht="45" customHeight="1"/>
    <row r="32" spans="8:13" ht="21.5" thickBot="1">
      <c r="H32" s="242" t="s">
        <v>380</v>
      </c>
      <c r="M32" s="242" t="s">
        <v>381</v>
      </c>
    </row>
    <row r="33" spans="8:13" ht="38.25" customHeight="1" thickBot="1">
      <c r="H33" s="363" t="s">
        <v>382</v>
      </c>
      <c r="M33" s="243" t="s">
        <v>383</v>
      </c>
    </row>
    <row r="34" spans="8:13" ht="38.25" customHeight="1" thickBot="1">
      <c r="H34" s="363"/>
      <c r="M34" s="243" t="s">
        <v>384</v>
      </c>
    </row>
    <row r="35" spans="8:13" ht="38.25" customHeight="1">
      <c r="H35" s="364"/>
      <c r="M35" s="244" t="s">
        <v>385</v>
      </c>
    </row>
    <row r="46" spans="8:13" ht="42" customHeight="1" thickBot="1"/>
    <row r="47" spans="8:13" ht="42" customHeight="1" thickBot="1">
      <c r="H47" s="245" t="s">
        <v>386</v>
      </c>
      <c r="M47" s="246" t="s">
        <v>387</v>
      </c>
    </row>
    <row r="48" spans="8:13" ht="41.25" customHeight="1" thickBot="1">
      <c r="H48" s="365" t="s">
        <v>388</v>
      </c>
      <c r="M48" s="333" t="s">
        <v>389</v>
      </c>
    </row>
    <row r="49" spans="8:13" ht="41.25" customHeight="1" thickBot="1">
      <c r="H49" s="365" t="s">
        <v>390</v>
      </c>
      <c r="M49" s="333"/>
    </row>
    <row r="50" spans="8:13" ht="41.25" customHeight="1">
      <c r="H50" s="366"/>
      <c r="M50" s="367"/>
    </row>
    <row r="65" spans="8:13" ht="15" thickBot="1"/>
    <row r="66" spans="8:13" ht="45" customHeight="1" thickBot="1">
      <c r="H66" s="246" t="s">
        <v>380</v>
      </c>
      <c r="M66" s="679" t="s">
        <v>381</v>
      </c>
    </row>
    <row r="67" spans="8:13" ht="102.75" customHeight="1" thickBot="1">
      <c r="H67" s="247"/>
      <c r="M67" s="243"/>
    </row>
    <row r="68" spans="8:13" ht="76.5" customHeight="1" thickBot="1">
      <c r="H68" s="247"/>
      <c r="M68" s="243"/>
    </row>
    <row r="69" spans="8:13" ht="76.5" customHeight="1">
      <c r="H69" s="248"/>
      <c r="M69" s="244"/>
    </row>
    <row r="77" spans="8:13" ht="15" thickBot="1"/>
    <row r="78" spans="8:13" ht="42" customHeight="1" thickBot="1">
      <c r="H78" s="246" t="s">
        <v>386</v>
      </c>
      <c r="M78" s="249" t="s">
        <v>387</v>
      </c>
    </row>
    <row r="79" spans="8:13" ht="99.75" customHeight="1" thickBot="1">
      <c r="H79" s="247"/>
      <c r="M79" s="680"/>
    </row>
    <row r="80" spans="8:13" ht="78.75" customHeight="1" thickBot="1">
      <c r="H80" s="247"/>
      <c r="M80" s="681"/>
    </row>
    <row r="81" spans="8:13" ht="78.75" customHeight="1" thickBot="1">
      <c r="H81" s="248"/>
      <c r="M81" s="681"/>
    </row>
    <row r="88" spans="8:13" ht="15" thickBot="1"/>
    <row r="89" spans="8:13" ht="47.25" customHeight="1" thickBot="1">
      <c r="H89" s="868" t="s">
        <v>391</v>
      </c>
      <c r="I89" s="869"/>
      <c r="J89" s="869"/>
      <c r="K89" s="869"/>
      <c r="L89" s="869"/>
      <c r="M89" s="870"/>
    </row>
    <row r="90" spans="8:13" ht="120.75" customHeight="1" thickBot="1">
      <c r="H90" s="865"/>
      <c r="I90" s="866"/>
      <c r="J90" s="866"/>
      <c r="K90" s="866"/>
      <c r="L90" s="866"/>
      <c r="M90" s="867"/>
    </row>
    <row r="92" spans="8:13" ht="15" thickBot="1"/>
    <row r="93" spans="8:13" ht="51.75" customHeight="1" thickBot="1">
      <c r="H93" s="871" t="s">
        <v>392</v>
      </c>
      <c r="I93" s="872"/>
      <c r="J93" s="872"/>
      <c r="K93" s="872"/>
      <c r="L93" s="872"/>
      <c r="M93" s="873"/>
    </row>
    <row r="94" spans="8:13" ht="122.25" customHeight="1" thickBot="1">
      <c r="H94" s="865"/>
      <c r="I94" s="866"/>
      <c r="J94" s="866"/>
      <c r="K94" s="866"/>
      <c r="L94" s="866"/>
      <c r="M94" s="867"/>
    </row>
    <row r="95" spans="8:13" ht="36" customHeight="1"/>
    <row r="96" spans="8:13" ht="49.5" customHeight="1" thickBot="1">
      <c r="H96" s="874" t="s">
        <v>393</v>
      </c>
      <c r="I96" s="875"/>
      <c r="J96" s="875"/>
      <c r="K96" s="875"/>
      <c r="L96" s="875"/>
      <c r="M96" s="875"/>
    </row>
    <row r="97" spans="8:13" ht="147" customHeight="1" thickBot="1">
      <c r="H97" s="865"/>
      <c r="I97" s="866"/>
      <c r="J97" s="866"/>
      <c r="K97" s="866"/>
      <c r="L97" s="866"/>
      <c r="M97" s="867"/>
    </row>
  </sheetData>
  <mergeCells count="6">
    <mergeCell ref="H97:M97"/>
    <mergeCell ref="H89:M89"/>
    <mergeCell ref="H90:M90"/>
    <mergeCell ref="H93:M93"/>
    <mergeCell ref="H94:M94"/>
    <mergeCell ref="H96:M96"/>
  </mergeCells>
  <pageMargins left="0.7" right="0.7" top="0.75" bottom="0.75" header="0.3" footer="0.3"/>
  <drawing r:id="rId1"/>
  <legacyDrawing r:id="rId2"/>
  <tableParts count="8">
    <tablePart r:id="rId3"/>
    <tablePart r:id="rId4"/>
    <tablePart r:id="rId5"/>
    <tablePart r:id="rId6"/>
    <tablePart r:id="rId7"/>
    <tablePart r:id="rId8"/>
    <tablePart r:id="rId9"/>
    <tablePart r:id="rId10"/>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K36"/>
  <sheetViews>
    <sheetView showGridLines="0" zoomScale="70" zoomScaleNormal="70" workbookViewId="0"/>
  </sheetViews>
  <sheetFormatPr baseColWidth="10" defaultColWidth="11.453125" defaultRowHeight="14.5"/>
  <cols>
    <col min="1" max="1" width="21.81640625" style="21" customWidth="1"/>
    <col min="2" max="2" width="3.453125" style="21" customWidth="1"/>
    <col min="3" max="3" width="21.81640625" style="21" customWidth="1"/>
    <col min="4" max="4" width="4.453125" style="21" customWidth="1"/>
    <col min="5" max="5" width="21.81640625" style="21" customWidth="1"/>
    <col min="6" max="6" width="4.1796875" style="21" customWidth="1"/>
    <col min="7" max="7" width="21.81640625" style="21" customWidth="1"/>
    <col min="8" max="8" width="4.1796875" style="21" customWidth="1"/>
    <col min="9" max="9" width="25.453125" style="21" customWidth="1"/>
    <col min="10" max="10" width="4.1796875" style="21" customWidth="1"/>
    <col min="11" max="11" width="30.453125" style="21" customWidth="1"/>
    <col min="12" max="12" width="38.453125" style="21" customWidth="1"/>
    <col min="13" max="16384" width="11.453125" style="21"/>
  </cols>
  <sheetData>
    <row r="9" spans="1:11" ht="32.25" customHeight="1">
      <c r="A9" s="212"/>
      <c r="B9" s="212"/>
    </row>
    <row r="10" spans="1:11" s="65" customFormat="1" ht="49.5" customHeight="1"/>
    <row r="13" spans="1:11" ht="15" thickBot="1"/>
    <row r="14" spans="1:11" s="277" customFormat="1" ht="45" customHeight="1" thickBot="1">
      <c r="A14" s="231" t="s">
        <v>394</v>
      </c>
      <c r="B14" s="274"/>
      <c r="C14" s="231" t="s">
        <v>395</v>
      </c>
      <c r="D14" s="275"/>
      <c r="E14" s="231" t="s">
        <v>396</v>
      </c>
      <c r="F14" s="275"/>
      <c r="G14" s="231" t="s">
        <v>397</v>
      </c>
      <c r="H14" s="275"/>
      <c r="I14" s="231" t="s">
        <v>398</v>
      </c>
      <c r="J14" s="276"/>
      <c r="K14" s="231" t="s">
        <v>399</v>
      </c>
    </row>
    <row r="15" spans="1:11" ht="15" thickBot="1"/>
    <row r="16" spans="1:11" s="65" customFormat="1" ht="123.75" customHeight="1" thickBot="1">
      <c r="A16" s="368" t="s">
        <v>400</v>
      </c>
      <c r="B16" s="369"/>
      <c r="C16" s="368" t="s">
        <v>401</v>
      </c>
      <c r="D16" s="369"/>
      <c r="E16" s="368" t="s">
        <v>402</v>
      </c>
      <c r="F16" s="369"/>
      <c r="G16" s="368" t="s">
        <v>403</v>
      </c>
      <c r="H16" s="369"/>
      <c r="I16" s="368" t="s">
        <v>404</v>
      </c>
      <c r="J16" s="369"/>
      <c r="K16" s="368" t="s">
        <v>405</v>
      </c>
    </row>
    <row r="29" spans="1:2" ht="32.25" customHeight="1">
      <c r="A29" s="212"/>
      <c r="B29" s="212"/>
    </row>
    <row r="30" spans="1:2" s="65" customFormat="1" ht="49.5" customHeight="1"/>
    <row r="33" spans="1:11" ht="15" thickBot="1"/>
    <row r="34" spans="1:11" s="277" customFormat="1" ht="43.5" customHeight="1" thickBot="1">
      <c r="A34" s="231" t="s">
        <v>394</v>
      </c>
      <c r="B34" s="274"/>
      <c r="C34" s="231" t="s">
        <v>395</v>
      </c>
      <c r="D34" s="275"/>
      <c r="E34" s="231" t="s">
        <v>396</v>
      </c>
      <c r="F34" s="275"/>
      <c r="G34" s="231" t="s">
        <v>397</v>
      </c>
      <c r="H34" s="275"/>
      <c r="I34" s="231" t="s">
        <v>398</v>
      </c>
      <c r="J34" s="276"/>
      <c r="K34" s="231" t="s">
        <v>399</v>
      </c>
    </row>
    <row r="35" spans="1:11" ht="15" thickBot="1"/>
    <row r="36" spans="1:11" s="65" customFormat="1" ht="177.75" customHeight="1" thickBot="1">
      <c r="A36" s="278"/>
      <c r="B36" s="279"/>
      <c r="C36" s="278"/>
      <c r="D36" s="279"/>
      <c r="E36" s="278"/>
      <c r="F36" s="279"/>
      <c r="G36" s="278"/>
      <c r="H36" s="279"/>
      <c r="I36" s="278"/>
      <c r="J36" s="279"/>
      <c r="K36" s="278"/>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9:P59"/>
  <sheetViews>
    <sheetView showGridLines="0" zoomScale="78" zoomScaleNormal="78" workbookViewId="0"/>
  </sheetViews>
  <sheetFormatPr baseColWidth="10" defaultColWidth="11.453125" defaultRowHeight="14.5"/>
  <cols>
    <col min="1" max="10" width="11.453125" style="21"/>
    <col min="11" max="11" width="22.1796875" style="21" customWidth="1"/>
    <col min="12" max="12" width="10.81640625" style="21" customWidth="1"/>
    <col min="13" max="13" width="60.453125" style="21" customWidth="1"/>
    <col min="14" max="18" width="11.453125" style="21"/>
    <col min="19" max="19" width="23.453125" style="21" customWidth="1"/>
    <col min="20" max="16384" width="11.453125" style="21"/>
  </cols>
  <sheetData>
    <row r="9" spans="13:16" ht="15" thickBot="1"/>
    <row r="10" spans="13:16" ht="55.5" customHeight="1" thickBot="1">
      <c r="M10" s="370" t="s">
        <v>406</v>
      </c>
      <c r="P10"/>
    </row>
    <row r="11" spans="13:16" ht="15" thickBot="1">
      <c r="M11" s="64"/>
    </row>
    <row r="12" spans="13:16" ht="49.5" customHeight="1" thickBot="1">
      <c r="M12" s="370" t="s">
        <v>407</v>
      </c>
    </row>
    <row r="13" spans="13:16" ht="15" thickBot="1">
      <c r="M13" s="64"/>
    </row>
    <row r="14" spans="13:16" ht="44.25" customHeight="1" thickBot="1">
      <c r="M14" s="370" t="s">
        <v>408</v>
      </c>
    </row>
    <row r="15" spans="13:16">
      <c r="M15" s="64"/>
    </row>
    <row r="16" spans="13:16" ht="15" thickBot="1">
      <c r="M16" s="64"/>
    </row>
    <row r="17" spans="13:13" ht="30.75" customHeight="1" thickBot="1">
      <c r="M17" s="371" t="s">
        <v>409</v>
      </c>
    </row>
    <row r="18" spans="13:13" ht="15" thickBot="1">
      <c r="M18" s="64"/>
    </row>
    <row r="19" spans="13:13" ht="37.5" thickBot="1">
      <c r="M19" s="371" t="s">
        <v>410</v>
      </c>
    </row>
    <row r="20" spans="13:13" ht="15" thickBot="1">
      <c r="M20" s="64"/>
    </row>
    <row r="21" spans="13:13" ht="31.5" customHeight="1" thickBot="1">
      <c r="M21" s="372"/>
    </row>
    <row r="22" spans="13:13">
      <c r="M22" s="64"/>
    </row>
    <row r="23" spans="13:13" ht="15" thickBot="1">
      <c r="M23" s="64"/>
    </row>
    <row r="24" spans="13:13" ht="30" customHeight="1" thickBot="1">
      <c r="M24" s="373" t="s">
        <v>411</v>
      </c>
    </row>
    <row r="25" spans="13:13" ht="15" thickBot="1">
      <c r="M25" s="64"/>
    </row>
    <row r="26" spans="13:13" ht="44.25" customHeight="1" thickBot="1">
      <c r="M26" s="373" t="s">
        <v>412</v>
      </c>
    </row>
    <row r="27" spans="13:13" ht="15" thickBot="1">
      <c r="M27" s="64"/>
    </row>
    <row r="28" spans="13:13" ht="63" customHeight="1" thickBot="1">
      <c r="M28" s="373" t="s">
        <v>413</v>
      </c>
    </row>
    <row r="29" spans="13:13">
      <c r="M29" s="64"/>
    </row>
    <row r="43" spans="13:13" ht="15" thickBot="1"/>
    <row r="44" spans="13:13" ht="45.75" customHeight="1" thickBot="1">
      <c r="M44" s="280"/>
    </row>
    <row r="45" spans="13:13" ht="24.75" customHeight="1" thickBot="1"/>
    <row r="46" spans="13:13" ht="42" customHeight="1" thickBot="1">
      <c r="M46" s="280"/>
    </row>
    <row r="49" spans="13:13" ht="15" thickBot="1"/>
    <row r="50" spans="13:13" ht="50.25" customHeight="1" thickBot="1">
      <c r="M50" s="281"/>
    </row>
    <row r="51" spans="13:13" ht="15" thickBot="1"/>
    <row r="52" spans="13:13" ht="39" customHeight="1" thickBot="1">
      <c r="M52" s="281"/>
    </row>
    <row r="55" spans="13:13" ht="15" thickBot="1"/>
    <row r="56" spans="13:13" ht="42.75" customHeight="1" thickBot="1">
      <c r="M56" s="280"/>
    </row>
    <row r="58" spans="13:13" ht="15" thickBot="1"/>
    <row r="59" spans="13:13" ht="48" customHeight="1" thickBot="1">
      <c r="M59" s="28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H10:I14"/>
  <sheetViews>
    <sheetView showGridLines="0" zoomScale="60" zoomScaleNormal="60" workbookViewId="0"/>
  </sheetViews>
  <sheetFormatPr baseColWidth="10" defaultColWidth="11.453125" defaultRowHeight="14.5"/>
  <cols>
    <col min="1" max="1" width="3" customWidth="1"/>
    <col min="2" max="2" width="10.453125" customWidth="1"/>
    <col min="3" max="3" width="24.81640625" customWidth="1"/>
    <col min="4" max="4" width="25" customWidth="1"/>
    <col min="7" max="7" width="34.453125" customWidth="1"/>
    <col min="8" max="8" width="53.453125" customWidth="1"/>
    <col min="9" max="9" width="50.1796875" customWidth="1"/>
    <col min="10" max="10" width="86.1796875" customWidth="1"/>
  </cols>
  <sheetData>
    <row r="10" spans="8:9" ht="15" thickBot="1"/>
    <row r="11" spans="8:9" ht="29" thickBot="1">
      <c r="H11" s="101" t="s">
        <v>0</v>
      </c>
      <c r="I11" s="127"/>
    </row>
    <row r="12" spans="8:9" ht="26.5" thickBot="1">
      <c r="H12" s="102"/>
    </row>
    <row r="13" spans="8:9" ht="29" thickBot="1">
      <c r="H13" s="101" t="s">
        <v>1</v>
      </c>
      <c r="I13" s="126"/>
    </row>
    <row r="14" spans="8:9" ht="26">
      <c r="H14" s="102"/>
    </row>
  </sheetData>
  <pageMargins left="0.7" right="0.7" top="0.75" bottom="0.75" header="0.3" footer="0.3"/>
  <pageSetup scale="29" orientation="portrait" horizontalDpi="1200" verticalDpi="1200" r:id="rId1"/>
  <colBreaks count="1" manualBreakCount="1">
    <brk id="10" max="61"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135"/>
  <sheetViews>
    <sheetView showGridLines="0" zoomScale="70" zoomScaleNormal="70" workbookViewId="0"/>
  </sheetViews>
  <sheetFormatPr baseColWidth="10" defaultColWidth="11.453125" defaultRowHeight="14.5"/>
  <cols>
    <col min="1" max="1" width="11.453125" style="21"/>
    <col min="2" max="2" width="14.453125" style="21" customWidth="1"/>
    <col min="3" max="3" width="40.453125" style="21" customWidth="1"/>
    <col min="4" max="4" width="11.453125" style="21"/>
    <col min="5" max="5" width="43.453125" style="21" customWidth="1"/>
    <col min="6" max="6" width="21.453125" style="21" customWidth="1"/>
    <col min="7" max="16384" width="11.453125" style="21"/>
  </cols>
  <sheetData>
    <row r="4" spans="1:10" ht="42.75" customHeight="1">
      <c r="B4" s="266"/>
      <c r="C4" s="284"/>
    </row>
    <row r="5" spans="1:10" ht="13.5" customHeight="1">
      <c r="B5" s="266"/>
      <c r="C5" s="284"/>
    </row>
    <row r="6" spans="1:10" ht="13.5" customHeight="1">
      <c r="B6" s="266"/>
      <c r="C6" s="284"/>
    </row>
    <row r="7" spans="1:10" ht="13.5" customHeight="1">
      <c r="B7" s="266"/>
      <c r="C7" s="284"/>
    </row>
    <row r="8" spans="1:10" ht="13.5" customHeight="1">
      <c r="B8" s="266"/>
      <c r="C8" s="284"/>
    </row>
    <row r="9" spans="1:10" ht="19.5" customHeight="1">
      <c r="A9" s="285"/>
      <c r="B9" s="285"/>
      <c r="C9" s="285"/>
      <c r="D9" s="285"/>
      <c r="E9" s="285"/>
      <c r="F9" s="285"/>
      <c r="G9" s="285"/>
      <c r="H9" s="285"/>
      <c r="I9" s="285"/>
      <c r="J9" s="285"/>
    </row>
    <row r="10" spans="1:10" ht="19.5" customHeight="1">
      <c r="A10" s="286"/>
      <c r="B10" s="286"/>
      <c r="C10" s="286"/>
      <c r="D10" s="286"/>
      <c r="E10" s="286"/>
      <c r="F10" s="286"/>
      <c r="G10" s="286"/>
      <c r="H10" s="286"/>
      <c r="I10" s="286"/>
      <c r="J10" s="286"/>
    </row>
    <row r="11" spans="1:10" ht="19.5" customHeight="1">
      <c r="B11" s="287"/>
      <c r="C11" s="20"/>
    </row>
    <row r="12" spans="1:10" ht="19.5" customHeight="1">
      <c r="B12" s="288"/>
    </row>
    <row r="13" spans="1:10" ht="19.5" customHeight="1">
      <c r="B13" s="289"/>
    </row>
    <row r="14" spans="1:10" ht="19.5" customHeight="1">
      <c r="B14" s="289"/>
    </row>
    <row r="15" spans="1:10" ht="19.5" customHeight="1">
      <c r="B15" s="289"/>
    </row>
    <row r="16" spans="1:10" ht="19.5" customHeight="1">
      <c r="B16" s="289"/>
      <c r="C16" s="290"/>
    </row>
    <row r="17" spans="2:14" ht="19.5" customHeight="1">
      <c r="B17" s="289"/>
      <c r="C17" s="291" t="s">
        <v>414</v>
      </c>
    </row>
    <row r="18" spans="2:14" ht="19.5" customHeight="1">
      <c r="B18" s="289"/>
      <c r="C18" s="283" t="s">
        <v>415</v>
      </c>
    </row>
    <row r="19" spans="2:14" ht="19.5" customHeight="1">
      <c r="B19" s="289"/>
      <c r="C19" s="283" t="s">
        <v>416</v>
      </c>
    </row>
    <row r="20" spans="2:14" ht="19.5" customHeight="1">
      <c r="B20" s="289"/>
      <c r="C20" s="282" t="s">
        <v>417</v>
      </c>
    </row>
    <row r="21" spans="2:14" ht="19.5" customHeight="1">
      <c r="B21" s="289"/>
      <c r="C21" s="290"/>
    </row>
    <row r="22" spans="2:14" ht="19.5" customHeight="1">
      <c r="B22" s="289"/>
      <c r="C22" s="290"/>
      <c r="N22"/>
    </row>
    <row r="23" spans="2:14" ht="19.5" customHeight="1">
      <c r="B23" s="293"/>
      <c r="C23" s="20"/>
    </row>
    <row r="24" spans="2:14" ht="19.5" customHeight="1">
      <c r="B24" s="18"/>
      <c r="C24" s="18"/>
    </row>
    <row r="25" spans="2:14" ht="19.5" customHeight="1">
      <c r="B25" s="18"/>
      <c r="C25" s="18"/>
    </row>
    <row r="26" spans="2:14" ht="19.5" customHeight="1">
      <c r="B26" s="18"/>
      <c r="C26" s="18"/>
    </row>
    <row r="27" spans="2:14" ht="19.5" customHeight="1">
      <c r="B27" s="18"/>
      <c r="C27" s="18"/>
    </row>
    <row r="28" spans="2:14" ht="19.5" customHeight="1">
      <c r="B28" s="294"/>
      <c r="C28" s="295"/>
    </row>
    <row r="29" spans="2:14">
      <c r="B29" s="18"/>
      <c r="C29" s="18"/>
    </row>
    <row r="30" spans="2:14">
      <c r="B30" s="18"/>
      <c r="C30" s="18"/>
    </row>
    <row r="35" spans="1:4" ht="15.5">
      <c r="A35" s="285"/>
      <c r="B35" s="285"/>
      <c r="C35" s="285"/>
      <c r="D35" s="285"/>
    </row>
    <row r="36" spans="1:4" ht="15.5">
      <c r="A36" s="286"/>
      <c r="B36" s="286"/>
      <c r="C36" s="286"/>
      <c r="D36" s="286"/>
    </row>
    <row r="37" spans="1:4" ht="15.5">
      <c r="B37" s="287"/>
      <c r="C37" s="20"/>
    </row>
    <row r="38" spans="1:4">
      <c r="B38" s="288"/>
    </row>
    <row r="39" spans="1:4">
      <c r="B39" s="289"/>
    </row>
    <row r="40" spans="1:4">
      <c r="B40" s="289"/>
    </row>
    <row r="41" spans="1:4">
      <c r="B41" s="289"/>
    </row>
    <row r="42" spans="1:4" ht="15.5">
      <c r="B42" s="289"/>
      <c r="C42" s="290"/>
    </row>
    <row r="43" spans="1:4" ht="21">
      <c r="B43" s="289"/>
      <c r="C43" s="296" t="s">
        <v>414</v>
      </c>
    </row>
    <row r="44" spans="1:4" ht="93.75" customHeight="1">
      <c r="B44" s="289"/>
      <c r="C44" s="297"/>
    </row>
    <row r="45" spans="1:4" ht="108" customHeight="1">
      <c r="B45" s="289"/>
      <c r="C45" s="297"/>
    </row>
    <row r="46" spans="1:4" ht="90.75" customHeight="1">
      <c r="B46" s="289"/>
      <c r="C46" s="298"/>
    </row>
    <row r="47" spans="1:4" ht="21" customHeight="1">
      <c r="B47" s="289"/>
      <c r="C47" s="292"/>
    </row>
    <row r="64" ht="15" thickBot="1"/>
    <row r="65" spans="5:6" ht="24" thickBot="1">
      <c r="E65" s="299" t="s">
        <v>43</v>
      </c>
      <c r="F65" s="299" t="s">
        <v>418</v>
      </c>
    </row>
    <row r="66" spans="5:6" ht="21">
      <c r="E66" s="300" t="s">
        <v>419</v>
      </c>
      <c r="F66" s="301">
        <f>'RESUMEN EJECUTIVO'!C42</f>
        <v>0</v>
      </c>
    </row>
    <row r="67" spans="5:6" ht="21">
      <c r="E67" s="302" t="s">
        <v>8</v>
      </c>
      <c r="F67" s="303">
        <f>'LOS COSTOS DE MI EMPRESA '!B58</f>
        <v>0</v>
      </c>
    </row>
    <row r="68" spans="5:6" ht="21">
      <c r="E68" s="302" t="s">
        <v>420</v>
      </c>
      <c r="F68" s="303">
        <f>'ANALIS DE LOS COSTOS'!C16</f>
        <v>0</v>
      </c>
    </row>
    <row r="69" spans="5:6" ht="21">
      <c r="E69" s="302" t="s">
        <v>83</v>
      </c>
      <c r="F69" s="303" t="e">
        <f>'ANALIS DE LOS COSTOS'!F20</f>
        <v>#DIV/0!</v>
      </c>
    </row>
    <row r="70" spans="5:6" ht="21">
      <c r="E70" s="302" t="s">
        <v>421</v>
      </c>
      <c r="F70" s="304">
        <f>'ANALIS DE LOS COSTOS'!F16</f>
        <v>0</v>
      </c>
    </row>
    <row r="71" spans="5:6" ht="21">
      <c r="E71" s="302" t="s">
        <v>95</v>
      </c>
      <c r="F71" s="305">
        <f>'PROYECTO DE INVERSION'!F50</f>
        <v>0</v>
      </c>
    </row>
    <row r="88" spans="5:5" ht="23.5">
      <c r="E88" s="306" t="s">
        <v>422</v>
      </c>
    </row>
    <row r="89" spans="5:5">
      <c r="E89" s="405" t="s">
        <v>423</v>
      </c>
    </row>
    <row r="90" spans="5:5">
      <c r="E90" s="405" t="s">
        <v>424</v>
      </c>
    </row>
    <row r="91" spans="5:5">
      <c r="E91" s="405" t="s">
        <v>425</v>
      </c>
    </row>
    <row r="92" spans="5:5">
      <c r="E92" s="307"/>
    </row>
    <row r="93" spans="5:5">
      <c r="E93" s="307"/>
    </row>
    <row r="94" spans="5:5">
      <c r="E94" s="307"/>
    </row>
    <row r="102" spans="5:6" ht="15.5">
      <c r="F102" s="308"/>
    </row>
    <row r="103" spans="5:6">
      <c r="F103" s="309"/>
    </row>
    <row r="104" spans="5:6">
      <c r="F104" s="309"/>
    </row>
    <row r="105" spans="5:6">
      <c r="F105" s="309"/>
    </row>
    <row r="106" spans="5:6">
      <c r="F106" s="309"/>
    </row>
    <row r="107" spans="5:6">
      <c r="F107" s="310"/>
    </row>
    <row r="108" spans="5:6">
      <c r="F108" s="311"/>
    </row>
    <row r="109" spans="5:6" ht="23.5">
      <c r="E109" s="306" t="s">
        <v>422</v>
      </c>
    </row>
    <row r="110" spans="5:6" ht="25" customHeight="1">
      <c r="E110" s="307"/>
    </row>
    <row r="111" spans="5:6" ht="25" customHeight="1">
      <c r="E111" s="307"/>
    </row>
    <row r="112" spans="5:6" ht="25" customHeight="1">
      <c r="E112" s="307"/>
    </row>
    <row r="113" spans="5:5" ht="25" customHeight="1">
      <c r="E113" s="307"/>
    </row>
    <row r="114" spans="5:5" ht="25" customHeight="1">
      <c r="E114" s="312"/>
    </row>
    <row r="115" spans="5:5" ht="25" customHeight="1">
      <c r="E115" s="307"/>
    </row>
    <row r="129" spans="6:6" ht="15.5">
      <c r="F129" s="308"/>
    </row>
    <row r="130" spans="6:6">
      <c r="F130" s="309"/>
    </row>
    <row r="131" spans="6:6">
      <c r="F131" s="309"/>
    </row>
    <row r="132" spans="6:6">
      <c r="F132" s="309"/>
    </row>
    <row r="133" spans="6:6">
      <c r="F133" s="309"/>
    </row>
    <row r="134" spans="6:6">
      <c r="F134" s="310"/>
    </row>
    <row r="135" spans="6:6">
      <c r="F135" s="311"/>
    </row>
  </sheetData>
  <dataValidations count="1">
    <dataValidation type="list" allowBlank="1" showInputMessage="1" showErrorMessage="1" sqref="E89:E94 C18:C20">
      <formula1>#REF!</formula1>
    </dataValidation>
  </dataValidations>
  <pageMargins left="0.7" right="0.7" top="0.75" bottom="0.75" header="0.3" footer="0.3"/>
  <drawing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8"/>
  <sheetViews>
    <sheetView showGridLines="0" zoomScale="40" zoomScaleNormal="40" workbookViewId="0"/>
  </sheetViews>
  <sheetFormatPr baseColWidth="10" defaultColWidth="11.453125" defaultRowHeight="14.5"/>
  <cols>
    <col min="1" max="1" width="48.453125" customWidth="1"/>
    <col min="2" max="2" width="40" customWidth="1"/>
    <col min="3" max="3" width="47.453125" customWidth="1"/>
    <col min="4" max="4" width="48" customWidth="1"/>
    <col min="5" max="5" width="49.453125" customWidth="1"/>
    <col min="6" max="6" width="42.453125" customWidth="1"/>
    <col min="7" max="11" width="0" hidden="1" customWidth="1"/>
  </cols>
  <sheetData>
    <row r="2" spans="1:5" ht="61.5">
      <c r="A2" s="889" t="s">
        <v>426</v>
      </c>
      <c r="B2" s="889"/>
      <c r="C2" s="889"/>
      <c r="D2" s="889"/>
      <c r="E2" s="889"/>
    </row>
    <row r="6" spans="1:5" ht="15" thickBot="1"/>
    <row r="7" spans="1:5" ht="36.75" customHeight="1" thickBot="1">
      <c r="A7" s="658" t="s">
        <v>427</v>
      </c>
      <c r="B7" s="890">
        <f>INDICE!I11</f>
        <v>0</v>
      </c>
      <c r="C7" s="891"/>
      <c r="D7" s="658" t="s">
        <v>428</v>
      </c>
      <c r="E7" s="105">
        <f>INDICE!I13</f>
        <v>0</v>
      </c>
    </row>
    <row r="8" spans="1:5" ht="15" thickBot="1"/>
    <row r="9" spans="1:5" s="106" customFormat="1" ht="39" customHeight="1" thickBot="1">
      <c r="A9" s="659" t="s">
        <v>429</v>
      </c>
      <c r="B9" s="660" t="s">
        <v>430</v>
      </c>
      <c r="C9" s="658" t="s">
        <v>431</v>
      </c>
      <c r="D9" s="661" t="s">
        <v>432</v>
      </c>
      <c r="E9" s="659" t="s">
        <v>433</v>
      </c>
    </row>
    <row r="10" spans="1:5" ht="128.25" customHeight="1">
      <c r="A10" s="882">
        <f>INDICE!H21</f>
        <v>0</v>
      </c>
      <c r="B10" s="107">
        <f>'NIVEL 1'!H30</f>
        <v>0</v>
      </c>
      <c r="C10" s="892">
        <f>'NIVEL 5'!C58</f>
        <v>0</v>
      </c>
      <c r="D10" s="107">
        <f>'NIVEL 3'!B26</f>
        <v>0</v>
      </c>
      <c r="E10" s="885">
        <f>'NIVEL 2'!B50</f>
        <v>0</v>
      </c>
    </row>
    <row r="11" spans="1:5" ht="128.25" customHeight="1">
      <c r="A11" s="883"/>
      <c r="B11" s="108">
        <f>'NIVEL 1'!H31</f>
        <v>0</v>
      </c>
      <c r="C11" s="893"/>
      <c r="D11" s="108">
        <f>'NIVEL 3'!B27</f>
        <v>0</v>
      </c>
      <c r="E11" s="886"/>
    </row>
    <row r="12" spans="1:5" ht="128.25" customHeight="1">
      <c r="A12" s="883"/>
      <c r="B12" s="108">
        <f>'NIVEL 1'!H32</f>
        <v>0</v>
      </c>
      <c r="C12" s="893"/>
      <c r="D12" s="108">
        <f>'NIVEL 3'!B28</f>
        <v>0</v>
      </c>
      <c r="E12" s="886">
        <f>'NIVEL 2'!B54</f>
        <v>0</v>
      </c>
    </row>
    <row r="13" spans="1:5" ht="128.25" customHeight="1">
      <c r="A13" s="883"/>
      <c r="B13" s="108">
        <f>'NIVEL 1'!H33</f>
        <v>0</v>
      </c>
      <c r="C13" s="893"/>
      <c r="D13" s="108">
        <f>'NIVEL 3'!B29</f>
        <v>0</v>
      </c>
      <c r="E13" s="886"/>
    </row>
    <row r="14" spans="1:5" ht="128.25" customHeight="1" thickBot="1">
      <c r="A14" s="884"/>
      <c r="B14" s="113">
        <f>'NIVEL 1'!H34</f>
        <v>0</v>
      </c>
      <c r="C14" s="893"/>
      <c r="D14" s="108">
        <f>'NIVEL 3'!B30</f>
        <v>0</v>
      </c>
      <c r="E14" s="111">
        <f>'NIVEL 2'!B58</f>
        <v>0</v>
      </c>
    </row>
    <row r="15" spans="1:5" ht="45.75" customHeight="1" thickBot="1">
      <c r="A15" s="661" t="s">
        <v>434</v>
      </c>
      <c r="B15" s="662" t="s">
        <v>435</v>
      </c>
      <c r="C15" s="887"/>
      <c r="D15" s="108">
        <f>'NIVEL 3'!B31</f>
        <v>0</v>
      </c>
      <c r="E15" s="109"/>
    </row>
    <row r="16" spans="1:5" ht="153" customHeight="1">
      <c r="A16" s="107">
        <f>'NIVEL 1'!G30</f>
        <v>0</v>
      </c>
      <c r="B16" s="110">
        <f>'NIVEL 9'!M44</f>
        <v>0</v>
      </c>
      <c r="C16" s="887"/>
      <c r="D16" s="108">
        <f>'NIVEL 3'!B32</f>
        <v>0</v>
      </c>
      <c r="E16" s="109"/>
    </row>
    <row r="17" spans="1:5" ht="153" customHeight="1">
      <c r="A17" s="108">
        <f>'NIVEL 1'!G31</f>
        <v>0</v>
      </c>
      <c r="B17" s="111">
        <f>'NIVEL 9'!M46</f>
        <v>0</v>
      </c>
      <c r="C17" s="887"/>
      <c r="D17" s="112"/>
      <c r="E17" s="109"/>
    </row>
    <row r="18" spans="1:5" ht="153" customHeight="1">
      <c r="A18" s="108">
        <f>'NIVEL 1'!G32</f>
        <v>0</v>
      </c>
      <c r="B18" s="111">
        <f>'NIVEL 9'!M50</f>
        <v>0</v>
      </c>
      <c r="C18" s="887"/>
      <c r="D18" s="112"/>
      <c r="E18" s="109"/>
    </row>
    <row r="19" spans="1:5" ht="153" customHeight="1">
      <c r="A19" s="108">
        <f>'NIVEL 1'!G33</f>
        <v>0</v>
      </c>
      <c r="B19" s="111">
        <f>'NIVEL 9'!M52</f>
        <v>0</v>
      </c>
      <c r="C19" s="887"/>
      <c r="D19" s="112"/>
      <c r="E19" s="109"/>
    </row>
    <row r="20" spans="1:5" ht="153" customHeight="1">
      <c r="A20" s="108">
        <f>'NIVEL 1'!G34</f>
        <v>0</v>
      </c>
      <c r="B20" s="111">
        <f>'NIVEL 9'!M56</f>
        <v>0</v>
      </c>
      <c r="C20" s="887"/>
      <c r="D20" s="112"/>
      <c r="E20" s="109"/>
    </row>
    <row r="21" spans="1:5" ht="153" customHeight="1" thickBot="1">
      <c r="A21" s="108"/>
      <c r="B21" s="135">
        <f>'NIVEL 9'!M59</f>
        <v>0</v>
      </c>
      <c r="C21" s="128"/>
      <c r="D21" s="136"/>
      <c r="E21" s="109"/>
    </row>
    <row r="22" spans="1:5" s="106" customFormat="1" ht="72" customHeight="1" thickBot="1">
      <c r="A22" s="108"/>
      <c r="B22" s="663" t="s">
        <v>436</v>
      </c>
      <c r="C22" s="658" t="s">
        <v>437</v>
      </c>
      <c r="D22" s="662" t="s">
        <v>438</v>
      </c>
      <c r="E22" s="660" t="s">
        <v>439</v>
      </c>
    </row>
    <row r="23" spans="1:5" ht="138" customHeight="1">
      <c r="A23" s="103"/>
      <c r="B23" s="137"/>
      <c r="C23" s="107">
        <f>'NIVEL 7'!H67</f>
        <v>0</v>
      </c>
      <c r="D23" s="201">
        <f>'NIVEL 4'!E46</f>
        <v>0</v>
      </c>
      <c r="E23" s="203">
        <f>'NIVEL 10'!E110</f>
        <v>0</v>
      </c>
    </row>
    <row r="24" spans="1:5" ht="138" customHeight="1">
      <c r="A24" s="103"/>
      <c r="B24" s="139">
        <f>'NIVEL 8'!A36</f>
        <v>0</v>
      </c>
      <c r="C24" s="108">
        <f>'NIVEL 7'!H68</f>
        <v>0</v>
      </c>
      <c r="D24" s="202">
        <f>'NIVEL 4'!E49</f>
        <v>0</v>
      </c>
      <c r="E24" s="204">
        <f>'NIVEL 10'!E111</f>
        <v>0</v>
      </c>
    </row>
    <row r="25" spans="1:5" ht="138" customHeight="1">
      <c r="A25" s="103"/>
      <c r="B25" s="139">
        <f>'NIVEL 8'!C36</f>
        <v>0</v>
      </c>
      <c r="C25" s="108">
        <f>'NIVEL 7'!M67</f>
        <v>0</v>
      </c>
      <c r="D25" s="887">
        <f>'NIVEL 4'!E54</f>
        <v>0</v>
      </c>
      <c r="E25" s="204">
        <f>'NIVEL 10'!E112</f>
        <v>0</v>
      </c>
    </row>
    <row r="26" spans="1:5" ht="138" customHeight="1">
      <c r="A26" s="103"/>
      <c r="B26" s="139">
        <f>'NIVEL 8'!E36</f>
        <v>0</v>
      </c>
      <c r="C26" s="108">
        <f>'NIVEL 7'!M68</f>
        <v>0</v>
      </c>
      <c r="D26" s="887"/>
      <c r="E26" s="204">
        <f>'NIVEL 10'!E113</f>
        <v>0</v>
      </c>
    </row>
    <row r="27" spans="1:5" ht="138" customHeight="1">
      <c r="A27" s="103"/>
      <c r="B27" s="139">
        <f>'NIVEL 8'!G36</f>
        <v>0</v>
      </c>
      <c r="C27" s="108">
        <f>'NIVEL 7'!H79</f>
        <v>0</v>
      </c>
      <c r="D27" s="887"/>
      <c r="E27" s="204">
        <f>'NIVEL 10'!E114</f>
        <v>0</v>
      </c>
    </row>
    <row r="28" spans="1:5" ht="138" customHeight="1">
      <c r="A28" s="103"/>
      <c r="B28" s="139">
        <f>'NIVEL 8'!I36</f>
        <v>0</v>
      </c>
      <c r="C28" s="108">
        <f>'NIVEL 7'!H80</f>
        <v>0</v>
      </c>
      <c r="D28" s="887"/>
      <c r="E28" s="112"/>
    </row>
    <row r="29" spans="1:5" ht="138" customHeight="1">
      <c r="A29" s="103"/>
      <c r="B29" s="139">
        <f>'NIVEL 8'!K36</f>
        <v>0</v>
      </c>
      <c r="C29" s="108">
        <f>'NIVEL 7'!M79</f>
        <v>0</v>
      </c>
      <c r="D29" s="887"/>
      <c r="E29" s="103"/>
    </row>
    <row r="30" spans="1:5" ht="138" customHeight="1" thickBot="1">
      <c r="A30" s="104"/>
      <c r="B30" s="138"/>
      <c r="C30" s="114">
        <f>'NIVEL 7'!M80</f>
        <v>0</v>
      </c>
      <c r="D30" s="888"/>
      <c r="E30" s="104"/>
    </row>
    <row r="31" spans="1:5" s="106" customFormat="1" ht="46.5" customHeight="1" thickBot="1">
      <c r="A31" s="894" t="s">
        <v>440</v>
      </c>
      <c r="B31" s="895"/>
      <c r="C31" s="896"/>
      <c r="D31" s="897" t="s">
        <v>441</v>
      </c>
      <c r="E31" s="898"/>
    </row>
    <row r="32" spans="1:5" ht="47.25" customHeight="1">
      <c r="A32" s="664" t="s">
        <v>419</v>
      </c>
      <c r="B32" s="665">
        <f>'NIVEL 10'!F66</f>
        <v>0</v>
      </c>
      <c r="C32" s="115"/>
      <c r="D32" s="876">
        <f>'NIVEL 10'!C44</f>
        <v>0</v>
      </c>
      <c r="E32" s="877"/>
    </row>
    <row r="33" spans="1:5" ht="47.25" customHeight="1">
      <c r="A33" s="664" t="s">
        <v>8</v>
      </c>
      <c r="B33" s="665">
        <f>'NIVEL 10'!F67</f>
        <v>0</v>
      </c>
      <c r="C33" s="115"/>
      <c r="D33" s="878">
        <f>'NIVEL 10'!C45</f>
        <v>0</v>
      </c>
      <c r="E33" s="879"/>
    </row>
    <row r="34" spans="1:5" ht="47.25" customHeight="1">
      <c r="A34" s="664" t="s">
        <v>420</v>
      </c>
      <c r="B34" s="665">
        <f>'NIVEL 10'!F68</f>
        <v>0</v>
      </c>
      <c r="C34" s="115"/>
      <c r="D34" s="878">
        <f>'NIVEL 10'!C46</f>
        <v>0</v>
      </c>
      <c r="E34" s="879"/>
    </row>
    <row r="35" spans="1:5" ht="47.25" customHeight="1">
      <c r="A35" s="664" t="s">
        <v>83</v>
      </c>
      <c r="B35" s="665" t="e">
        <f>'NIVEL 10'!F69</f>
        <v>#DIV/0!</v>
      </c>
      <c r="C35" s="115"/>
      <c r="D35" s="880"/>
      <c r="E35" s="881"/>
    </row>
    <row r="36" spans="1:5" ht="47.25" customHeight="1">
      <c r="A36" s="664" t="s">
        <v>421</v>
      </c>
      <c r="B36" s="666">
        <f>'NIVEL 10'!F70</f>
        <v>0</v>
      </c>
      <c r="C36" s="115"/>
      <c r="D36" s="116"/>
      <c r="E36" s="117"/>
    </row>
    <row r="37" spans="1:5" ht="47.25" customHeight="1">
      <c r="A37" s="664" t="s">
        <v>95</v>
      </c>
      <c r="B37" s="665">
        <f>'NIVEL 10'!F71</f>
        <v>0</v>
      </c>
      <c r="C37" s="115"/>
      <c r="D37" s="116"/>
      <c r="E37" s="117"/>
    </row>
    <row r="38" spans="1:5" ht="47.25" customHeight="1" thickBot="1">
      <c r="A38" s="118"/>
      <c r="B38" s="119"/>
      <c r="C38" s="120"/>
      <c r="D38" s="121"/>
      <c r="E38" s="122"/>
    </row>
  </sheetData>
  <mergeCells count="13">
    <mergeCell ref="A2:E2"/>
    <mergeCell ref="B7:C7"/>
    <mergeCell ref="C10:C20"/>
    <mergeCell ref="A31:C31"/>
    <mergeCell ref="D31:E31"/>
    <mergeCell ref="D32:E32"/>
    <mergeCell ref="D33:E33"/>
    <mergeCell ref="D34:E34"/>
    <mergeCell ref="D35:E35"/>
    <mergeCell ref="A10:A14"/>
    <mergeCell ref="E10:E11"/>
    <mergeCell ref="E12:E13"/>
    <mergeCell ref="D25:D30"/>
  </mergeCells>
  <pageMargins left="0.7" right="0.7" top="0.75" bottom="0.75" header="0.3" footer="0.3"/>
  <pageSetup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6"/>
  <sheetViews>
    <sheetView showGridLines="0" zoomScale="60" zoomScaleNormal="60" workbookViewId="0"/>
  </sheetViews>
  <sheetFormatPr baseColWidth="10" defaultColWidth="11.453125" defaultRowHeight="14.5"/>
  <cols>
    <col min="1" max="1" width="47.1796875" style="21" customWidth="1"/>
    <col min="2" max="2" width="87.1796875" style="21" customWidth="1"/>
    <col min="3" max="3" width="17.453125" style="21" customWidth="1"/>
    <col min="4" max="4" width="16.81640625" style="21" bestFit="1" customWidth="1"/>
    <col min="5" max="5" width="23.453125" style="21" customWidth="1"/>
    <col min="6" max="7" width="16.81640625" style="21" bestFit="1" customWidth="1"/>
    <col min="8" max="8" width="30.1796875" style="21" customWidth="1"/>
    <col min="9" max="9" width="15.81640625" style="21" customWidth="1"/>
    <col min="10" max="10" width="16.81640625" style="21" hidden="1" customWidth="1"/>
    <col min="11" max="12" width="16.81640625" style="21" bestFit="1" customWidth="1"/>
    <col min="13" max="13" width="26" style="21" customWidth="1"/>
    <col min="14" max="14" width="16.81640625" style="21" bestFit="1" customWidth="1"/>
    <col min="15" max="15" width="20" style="21" customWidth="1"/>
    <col min="16" max="16" width="20.453125" style="21" customWidth="1"/>
    <col min="17" max="16384" width="11.453125" style="21"/>
  </cols>
  <sheetData>
    <row r="1" spans="1:16">
      <c r="A1"/>
      <c r="B1"/>
      <c r="C1"/>
      <c r="D1"/>
      <c r="E1"/>
      <c r="F1"/>
      <c r="G1"/>
      <c r="H1"/>
      <c r="I1"/>
      <c r="J1"/>
      <c r="K1"/>
      <c r="L1"/>
      <c r="M1"/>
      <c r="N1"/>
    </row>
    <row r="2" spans="1:16" ht="61.5" customHeight="1">
      <c r="A2" s="912" t="s">
        <v>442</v>
      </c>
      <c r="B2" s="912"/>
      <c r="C2" s="912"/>
      <c r="D2" s="912"/>
      <c r="E2" s="912"/>
      <c r="F2" s="912"/>
      <c r="G2" s="912"/>
      <c r="H2" s="912"/>
      <c r="I2" s="912"/>
      <c r="J2" s="912"/>
      <c r="K2" s="531"/>
      <c r="L2" s="531"/>
      <c r="M2" s="531"/>
      <c r="N2" s="531"/>
      <c r="O2" s="530"/>
      <c r="P2" s="530"/>
    </row>
    <row r="3" spans="1:16" ht="15" thickBot="1">
      <c r="A3"/>
      <c r="B3"/>
      <c r="C3"/>
      <c r="D3"/>
      <c r="E3"/>
      <c r="F3"/>
      <c r="G3"/>
      <c r="H3"/>
      <c r="I3"/>
      <c r="J3"/>
      <c r="K3"/>
      <c r="L3"/>
      <c r="M3"/>
      <c r="N3"/>
    </row>
    <row r="4" spans="1:16" s="64" customFormat="1" ht="44.25" customHeight="1" thickBot="1">
      <c r="A4" s="633" t="s">
        <v>0</v>
      </c>
      <c r="B4" s="532">
        <f>INDICE!I11</f>
        <v>0</v>
      </c>
      <c r="C4" s="458"/>
      <c r="D4" s="458"/>
      <c r="E4" s="458"/>
      <c r="F4" s="458"/>
      <c r="G4" s="458"/>
      <c r="H4" s="458"/>
      <c r="I4" s="458"/>
      <c r="J4" s="458"/>
      <c r="K4" s="458"/>
      <c r="L4" s="458"/>
      <c r="M4" s="458"/>
      <c r="N4" s="458"/>
    </row>
    <row r="5" spans="1:16" s="64" customFormat="1" ht="24.75" customHeight="1" thickBot="1">
      <c r="A5" s="533"/>
      <c r="B5" s="534"/>
      <c r="C5" s="458"/>
      <c r="D5" s="458"/>
      <c r="E5" s="458"/>
      <c r="F5" s="458"/>
      <c r="G5" s="458"/>
      <c r="H5" s="458"/>
      <c r="I5" s="458"/>
      <c r="J5" s="458"/>
      <c r="K5" s="458"/>
      <c r="L5" s="458"/>
      <c r="M5" s="458"/>
      <c r="N5" s="458"/>
    </row>
    <row r="6" spans="1:16" s="64" customFormat="1" ht="44.25" customHeight="1" thickBot="1">
      <c r="A6" s="633" t="s">
        <v>1</v>
      </c>
      <c r="B6" s="535">
        <f>INDICE!I13</f>
        <v>0</v>
      </c>
      <c r="C6" s="458"/>
      <c r="D6" s="458"/>
      <c r="E6" s="458"/>
      <c r="F6" s="458"/>
      <c r="G6" s="458"/>
      <c r="H6" s="458"/>
      <c r="I6" s="458"/>
      <c r="J6" s="458"/>
      <c r="K6" s="458"/>
      <c r="L6" s="458"/>
      <c r="M6" s="458"/>
      <c r="N6" s="458"/>
    </row>
    <row r="7" spans="1:16">
      <c r="A7"/>
      <c r="B7"/>
      <c r="C7"/>
      <c r="D7"/>
      <c r="E7"/>
      <c r="F7"/>
      <c r="G7"/>
      <c r="H7"/>
      <c r="I7"/>
      <c r="J7"/>
      <c r="K7"/>
      <c r="L7"/>
      <c r="M7"/>
      <c r="N7"/>
    </row>
    <row r="8" spans="1:16" ht="46">
      <c r="A8" s="913" t="s">
        <v>443</v>
      </c>
      <c r="B8" s="913"/>
      <c r="C8" s="913"/>
      <c r="D8" s="913"/>
      <c r="E8" s="913"/>
      <c r="F8" s="913"/>
      <c r="G8" s="913"/>
      <c r="H8" s="913"/>
      <c r="I8" s="913"/>
      <c r="J8" s="913"/>
      <c r="K8"/>
      <c r="L8"/>
      <c r="M8"/>
      <c r="N8"/>
    </row>
    <row r="9" spans="1:16" ht="15" thickBot="1">
      <c r="A9"/>
      <c r="B9"/>
      <c r="C9"/>
      <c r="D9"/>
      <c r="E9"/>
      <c r="F9"/>
      <c r="G9"/>
      <c r="H9"/>
      <c r="I9"/>
      <c r="J9"/>
      <c r="K9"/>
      <c r="L9"/>
      <c r="M9"/>
      <c r="N9"/>
    </row>
    <row r="10" spans="1:16" ht="177.75" customHeight="1" thickBot="1">
      <c r="A10" s="536" t="s">
        <v>2</v>
      </c>
      <c r="B10" s="537">
        <f>INDICE!H21</f>
        <v>0</v>
      </c>
      <c r="C10"/>
      <c r="D10"/>
      <c r="E10"/>
      <c r="F10"/>
      <c r="G10"/>
      <c r="H10"/>
      <c r="I10"/>
      <c r="J10"/>
      <c r="K10"/>
      <c r="L10"/>
      <c r="M10"/>
      <c r="N10"/>
    </row>
    <row r="11" spans="1:16" ht="15" thickBot="1">
      <c r="A11"/>
      <c r="B11" s="538"/>
      <c r="C11"/>
      <c r="D11"/>
      <c r="E11"/>
      <c r="F11"/>
      <c r="G11"/>
      <c r="H11"/>
      <c r="I11"/>
      <c r="J11"/>
      <c r="K11"/>
      <c r="L11"/>
      <c r="M11"/>
      <c r="N11"/>
    </row>
    <row r="12" spans="1:16" ht="214.5" customHeight="1" thickBot="1">
      <c r="A12" s="536" t="s">
        <v>444</v>
      </c>
      <c r="B12" s="671">
        <f>'NIVEL 3'!B37</f>
        <v>0</v>
      </c>
      <c r="C12"/>
      <c r="D12"/>
      <c r="E12"/>
      <c r="F12"/>
      <c r="G12"/>
      <c r="H12"/>
      <c r="I12"/>
      <c r="J12"/>
      <c r="K12"/>
      <c r="L12"/>
      <c r="M12"/>
      <c r="N12"/>
    </row>
    <row r="13" spans="1:16">
      <c r="A13"/>
      <c r="B13"/>
      <c r="C13"/>
      <c r="D13"/>
      <c r="E13"/>
      <c r="F13"/>
      <c r="G13"/>
      <c r="H13"/>
      <c r="I13"/>
      <c r="J13"/>
      <c r="K13"/>
      <c r="L13"/>
      <c r="M13"/>
      <c r="N13"/>
    </row>
    <row r="14" spans="1:16" ht="46">
      <c r="A14" s="913" t="s">
        <v>445</v>
      </c>
      <c r="B14" s="913"/>
      <c r="C14" s="913"/>
      <c r="D14" s="913"/>
      <c r="E14" s="913"/>
      <c r="F14" s="913"/>
      <c r="G14" s="913"/>
      <c r="H14" s="913"/>
      <c r="I14" s="913"/>
      <c r="J14" s="913"/>
      <c r="K14" s="913"/>
      <c r="L14"/>
      <c r="M14"/>
      <c r="N14"/>
    </row>
    <row r="15" spans="1:16" ht="15" thickBot="1">
      <c r="A15"/>
      <c r="B15"/>
      <c r="C15"/>
      <c r="D15"/>
      <c r="E15"/>
      <c r="F15"/>
      <c r="G15"/>
      <c r="H15"/>
      <c r="I15"/>
      <c r="J15"/>
      <c r="K15"/>
      <c r="L15"/>
      <c r="M15"/>
      <c r="N15"/>
    </row>
    <row r="16" spans="1:16" ht="163.5" customHeight="1" thickBot="1">
      <c r="A16" s="536" t="s">
        <v>446</v>
      </c>
      <c r="B16" s="539" cm="1">
        <f t="array" ref="B16:G16">'NIVEL 7'!H90:M90</f>
        <v>0</v>
      </c>
      <c r="C16" s="540">
        <v>0</v>
      </c>
      <c r="D16" s="540">
        <v>0</v>
      </c>
      <c r="E16" s="540">
        <v>0</v>
      </c>
      <c r="F16" s="540">
        <v>0</v>
      </c>
      <c r="G16" s="540">
        <v>0</v>
      </c>
      <c r="H16"/>
      <c r="I16"/>
      <c r="J16"/>
      <c r="K16"/>
      <c r="L16"/>
      <c r="M16"/>
      <c r="N16"/>
    </row>
    <row r="17" spans="1:14" ht="15" thickBot="1">
      <c r="A17"/>
      <c r="B17"/>
      <c r="C17"/>
      <c r="D17"/>
      <c r="E17"/>
      <c r="F17"/>
      <c r="G17"/>
      <c r="H17"/>
      <c r="I17"/>
      <c r="J17"/>
      <c r="K17"/>
      <c r="L17"/>
      <c r="M17"/>
      <c r="N17"/>
    </row>
    <row r="18" spans="1:14" ht="132" customHeight="1" thickBot="1">
      <c r="A18" s="536" t="s">
        <v>447</v>
      </c>
      <c r="B18" s="539" cm="1">
        <f t="array" ref="B18:G18">'NIVEL 7'!H94:M94</f>
        <v>0</v>
      </c>
      <c r="C18" s="540">
        <v>0</v>
      </c>
      <c r="D18" s="540">
        <v>0</v>
      </c>
      <c r="E18" s="540">
        <v>0</v>
      </c>
      <c r="F18" s="540">
        <v>0</v>
      </c>
      <c r="G18" s="540">
        <v>0</v>
      </c>
      <c r="H18" s="540"/>
      <c r="I18"/>
      <c r="J18"/>
      <c r="K18"/>
      <c r="L18"/>
      <c r="M18"/>
      <c r="N18"/>
    </row>
    <row r="19" spans="1:14">
      <c r="A19"/>
      <c r="B19"/>
      <c r="C19"/>
      <c r="D19"/>
      <c r="E19"/>
      <c r="F19"/>
      <c r="G19"/>
      <c r="H19"/>
      <c r="I19"/>
      <c r="J19"/>
      <c r="K19"/>
      <c r="L19"/>
      <c r="M19"/>
      <c r="N19"/>
    </row>
    <row r="20" spans="1:14">
      <c r="A20"/>
      <c r="B20"/>
      <c r="C20"/>
      <c r="D20"/>
      <c r="E20"/>
      <c r="F20"/>
      <c r="G20"/>
      <c r="H20"/>
      <c r="I20"/>
      <c r="J20"/>
      <c r="K20"/>
      <c r="L20"/>
      <c r="M20"/>
      <c r="N20"/>
    </row>
    <row r="21" spans="1:14">
      <c r="A21"/>
      <c r="B21"/>
      <c r="C21"/>
      <c r="D21"/>
      <c r="E21"/>
      <c r="F21"/>
      <c r="G21"/>
      <c r="H21"/>
      <c r="I21"/>
      <c r="J21"/>
      <c r="K21"/>
      <c r="L21"/>
      <c r="M21"/>
      <c r="N21"/>
    </row>
    <row r="22" spans="1:14">
      <c r="A22"/>
      <c r="B22"/>
      <c r="C22"/>
      <c r="D22"/>
      <c r="E22"/>
      <c r="F22"/>
      <c r="G22"/>
      <c r="H22"/>
      <c r="I22"/>
      <c r="J22"/>
      <c r="K22"/>
      <c r="L22"/>
      <c r="M22"/>
      <c r="N22"/>
    </row>
    <row r="23" spans="1:14" ht="46">
      <c r="A23" s="913" t="s">
        <v>448</v>
      </c>
      <c r="B23" s="913"/>
      <c r="C23" s="913"/>
      <c r="D23" s="913"/>
      <c r="E23" s="913"/>
      <c r="F23" s="913"/>
      <c r="G23" s="913"/>
      <c r="H23" s="913"/>
      <c r="I23" s="913"/>
      <c r="J23" s="913"/>
      <c r="K23" s="913"/>
      <c r="L23"/>
      <c r="M23"/>
      <c r="N23"/>
    </row>
    <row r="24" spans="1:14" ht="15" thickBot="1">
      <c r="A24"/>
      <c r="B24"/>
      <c r="C24"/>
      <c r="D24"/>
      <c r="E24"/>
      <c r="F24"/>
      <c r="G24"/>
      <c r="H24"/>
      <c r="I24"/>
      <c r="J24"/>
      <c r="K24"/>
      <c r="L24"/>
      <c r="M24"/>
      <c r="N24"/>
    </row>
    <row r="25" spans="1:14" ht="195" customHeight="1" thickBot="1">
      <c r="A25" s="327" t="s">
        <v>449</v>
      </c>
      <c r="B25" s="537" cm="1">
        <f t="array" ref="B25:G25">'NIVEL 7'!H97:M97</f>
        <v>0</v>
      </c>
      <c r="C25" s="540">
        <v>0</v>
      </c>
      <c r="D25" s="540">
        <v>0</v>
      </c>
      <c r="E25" s="540">
        <v>0</v>
      </c>
      <c r="F25" s="540">
        <v>0</v>
      </c>
      <c r="G25" s="540">
        <v>0</v>
      </c>
      <c r="H25"/>
      <c r="I25"/>
      <c r="J25"/>
      <c r="K25"/>
      <c r="L25"/>
      <c r="M25"/>
      <c r="N25"/>
    </row>
    <row r="26" spans="1:14" ht="15" thickBot="1">
      <c r="A26"/>
      <c r="B26"/>
      <c r="C26"/>
      <c r="D26"/>
      <c r="E26"/>
      <c r="F26"/>
      <c r="G26"/>
      <c r="H26"/>
      <c r="I26"/>
      <c r="J26"/>
      <c r="K26"/>
      <c r="L26"/>
      <c r="M26"/>
      <c r="N26"/>
    </row>
    <row r="27" spans="1:14" ht="201" customHeight="1" thickBot="1">
      <c r="A27" s="541" t="s">
        <v>450</v>
      </c>
      <c r="B27" s="537">
        <f>'NIVEL 5'!C58</f>
        <v>0</v>
      </c>
      <c r="C27"/>
      <c r="D27"/>
      <c r="E27"/>
      <c r="F27"/>
      <c r="G27"/>
      <c r="H27"/>
      <c r="I27"/>
      <c r="J27"/>
      <c r="K27"/>
      <c r="L27"/>
      <c r="M27"/>
      <c r="N27"/>
    </row>
    <row r="28" spans="1:14">
      <c r="A28"/>
      <c r="B28"/>
      <c r="C28"/>
      <c r="D28"/>
      <c r="E28"/>
      <c r="F28"/>
      <c r="G28"/>
      <c r="H28"/>
      <c r="I28"/>
      <c r="J28"/>
      <c r="K28"/>
      <c r="L28"/>
      <c r="M28"/>
      <c r="N28"/>
    </row>
    <row r="29" spans="1:14">
      <c r="A29"/>
      <c r="B29"/>
      <c r="C29"/>
      <c r="D29"/>
      <c r="E29"/>
      <c r="F29"/>
      <c r="G29"/>
      <c r="H29"/>
      <c r="I29"/>
      <c r="J29"/>
      <c r="K29"/>
      <c r="L29"/>
      <c r="M29"/>
      <c r="N29"/>
    </row>
    <row r="30" spans="1:14">
      <c r="A30"/>
      <c r="B30"/>
      <c r="C30"/>
      <c r="D30"/>
      <c r="E30"/>
      <c r="F30"/>
      <c r="G30"/>
      <c r="H30"/>
      <c r="I30"/>
      <c r="J30"/>
      <c r="K30"/>
      <c r="L30"/>
      <c r="M30"/>
      <c r="N30"/>
    </row>
    <row r="31" spans="1:14">
      <c r="A31"/>
      <c r="B31"/>
      <c r="C31"/>
      <c r="D31"/>
      <c r="E31"/>
      <c r="F31"/>
      <c r="G31"/>
      <c r="H31"/>
      <c r="I31"/>
      <c r="J31"/>
      <c r="K31"/>
      <c r="L31"/>
      <c r="M31"/>
      <c r="N31"/>
    </row>
    <row r="32" spans="1:14">
      <c r="A32"/>
      <c r="B32"/>
      <c r="C32"/>
      <c r="D32"/>
      <c r="E32"/>
      <c r="F32"/>
      <c r="G32"/>
      <c r="H32"/>
      <c r="I32"/>
      <c r="J32"/>
      <c r="K32"/>
      <c r="L32"/>
      <c r="M32"/>
      <c r="N32"/>
    </row>
    <row r="33" spans="1:14">
      <c r="A33" s="506"/>
      <c r="B33" s="506"/>
      <c r="C33" s="506"/>
      <c r="D33" s="506"/>
      <c r="E33" s="506"/>
      <c r="F33" s="506"/>
      <c r="G33" s="506"/>
      <c r="H33" s="511"/>
      <c r="I33" s="542"/>
      <c r="J33"/>
      <c r="K33"/>
      <c r="L33"/>
      <c r="M33"/>
      <c r="N33"/>
    </row>
    <row r="34" spans="1:14">
      <c r="A34" s="506"/>
      <c r="B34" s="506"/>
      <c r="C34" s="506"/>
      <c r="D34" s="506"/>
      <c r="E34" s="506"/>
      <c r="F34" s="506"/>
      <c r="G34" s="506"/>
      <c r="H34" s="511"/>
      <c r="I34" s="542"/>
      <c r="J34"/>
      <c r="K34"/>
      <c r="L34"/>
      <c r="M34"/>
      <c r="N34"/>
    </row>
    <row r="35" spans="1:14">
      <c r="A35" s="506"/>
      <c r="B35" s="506"/>
      <c r="C35" s="506"/>
      <c r="D35" s="506"/>
      <c r="E35" s="506"/>
      <c r="F35" s="506"/>
      <c r="G35" s="506"/>
      <c r="H35" s="511"/>
      <c r="I35" s="542"/>
      <c r="J35"/>
      <c r="K35"/>
      <c r="L35"/>
      <c r="M35"/>
      <c r="N35"/>
    </row>
    <row r="36" spans="1:14">
      <c r="A36" s="506"/>
      <c r="B36" s="506"/>
      <c r="C36" s="506"/>
      <c r="D36" s="506"/>
      <c r="E36" s="506"/>
      <c r="F36" s="506"/>
      <c r="G36" s="506"/>
      <c r="H36" s="511"/>
      <c r="I36" s="542"/>
      <c r="J36"/>
      <c r="K36"/>
      <c r="L36"/>
      <c r="M36"/>
      <c r="N36"/>
    </row>
    <row r="37" spans="1:14" ht="15" thickBot="1">
      <c r="A37" s="506"/>
      <c r="B37" s="506"/>
      <c r="C37" s="543"/>
      <c r="D37" s="544"/>
      <c r="E37" s="512"/>
      <c r="F37" s="512"/>
      <c r="G37" s="512"/>
      <c r="H37" s="545"/>
      <c r="I37" s="546"/>
      <c r="J37"/>
      <c r="K37"/>
      <c r="L37"/>
      <c r="M37"/>
      <c r="N37"/>
    </row>
    <row r="38" spans="1:14" ht="45.75" customHeight="1" thickBot="1">
      <c r="A38" s="547"/>
      <c r="B38" s="634" t="s">
        <v>451</v>
      </c>
      <c r="C38" s="548">
        <f>'ANALIS DE LOS COSTOS'!C16</f>
        <v>0</v>
      </c>
      <c r="D38" s="547"/>
      <c r="E38" s="549"/>
      <c r="F38" s="550"/>
      <c r="G38" s="551"/>
      <c r="H38" s="636" t="s">
        <v>86</v>
      </c>
      <c r="I38" s="552" t="e">
        <f>C46/C38</f>
        <v>#DIV/0!</v>
      </c>
      <c r="J38"/>
      <c r="K38"/>
      <c r="L38"/>
      <c r="M38"/>
      <c r="N38"/>
    </row>
    <row r="39" spans="1:14" ht="21.5" thickBot="1">
      <c r="A39" s="547"/>
      <c r="B39" s="635"/>
      <c r="C39" s="553"/>
      <c r="D39" s="547"/>
      <c r="E39" s="554"/>
      <c r="F39" s="555"/>
      <c r="G39" s="554"/>
      <c r="H39" s="556"/>
      <c r="I39" s="557"/>
      <c r="J39"/>
      <c r="K39"/>
      <c r="L39"/>
      <c r="M39"/>
      <c r="N39"/>
    </row>
    <row r="40" spans="1:14" ht="38.25" customHeight="1" thickBot="1">
      <c r="A40" s="547"/>
      <c r="B40" s="636" t="s">
        <v>80</v>
      </c>
      <c r="C40" s="558">
        <f>'ANALIS DE LOS COSTOS'!C18</f>
        <v>0</v>
      </c>
      <c r="D40" s="547"/>
      <c r="E40" s="634" t="s">
        <v>78</v>
      </c>
      <c r="F40" s="559">
        <f>'ANALIS DE LOS COSTOS'!F16</f>
        <v>0</v>
      </c>
      <c r="G40" s="560"/>
      <c r="H40" s="561"/>
      <c r="I40" s="561"/>
      <c r="J40" s="561"/>
      <c r="K40" s="561"/>
      <c r="L40" s="562"/>
      <c r="M40" s="561"/>
      <c r="N40"/>
    </row>
    <row r="41" spans="1:14" ht="21.5" thickBot="1">
      <c r="A41" s="547"/>
      <c r="B41" s="635"/>
      <c r="C41" s="553"/>
      <c r="D41" s="547"/>
      <c r="E41" s="639"/>
      <c r="F41" s="555"/>
      <c r="G41" s="554"/>
      <c r="H41" s="563"/>
      <c r="I41" s="563"/>
      <c r="J41" s="563"/>
      <c r="K41" s="563"/>
      <c r="L41" s="564"/>
      <c r="M41" s="565"/>
      <c r="N41"/>
    </row>
    <row r="42" spans="1:14" ht="53.25" customHeight="1" thickBot="1">
      <c r="A42" s="547"/>
      <c r="B42" s="636" t="s">
        <v>82</v>
      </c>
      <c r="C42" s="548">
        <f>'ANALIS DE LOS COSTOS'!C20</f>
        <v>0</v>
      </c>
      <c r="D42" s="547"/>
      <c r="E42" s="636" t="s">
        <v>83</v>
      </c>
      <c r="F42" s="566" t="e">
        <f>'ANALIS DE LOS COSTOS'!F20</f>
        <v>#DIV/0!</v>
      </c>
      <c r="G42" s="551"/>
      <c r="H42" s="563"/>
      <c r="I42" s="563"/>
      <c r="J42" s="563"/>
      <c r="K42" s="563"/>
      <c r="L42" s="564"/>
      <c r="M42" s="565"/>
      <c r="N42"/>
    </row>
    <row r="43" spans="1:14" ht="21.5" thickBot="1">
      <c r="A43" s="547"/>
      <c r="B43" s="635"/>
      <c r="C43" s="567"/>
      <c r="D43" s="547"/>
      <c r="E43" s="639"/>
      <c r="F43" s="555"/>
      <c r="G43" s="554"/>
      <c r="H43" s="563"/>
      <c r="I43" s="563"/>
      <c r="J43" s="563"/>
      <c r="K43" s="563"/>
      <c r="L43" s="564"/>
      <c r="M43" s="565"/>
      <c r="N43"/>
    </row>
    <row r="44" spans="1:14" ht="42" customHeight="1" thickBot="1">
      <c r="A44" s="547"/>
      <c r="B44" s="637" t="s">
        <v>84</v>
      </c>
      <c r="C44" s="566">
        <f>C40+C42</f>
        <v>0</v>
      </c>
      <c r="D44" s="547"/>
      <c r="E44" s="638" t="s">
        <v>85</v>
      </c>
      <c r="F44" s="568" t="str">
        <f>'ANALIS DE LOS COSTOS'!F22</f>
        <v>ESTAS A PERDIDA</v>
      </c>
      <c r="G44" s="569"/>
      <c r="H44" s="563"/>
      <c r="I44" s="563"/>
      <c r="J44" s="563"/>
      <c r="K44" s="563"/>
      <c r="L44" s="564"/>
      <c r="M44" s="565"/>
      <c r="N44"/>
    </row>
    <row r="45" spans="1:14" ht="21.5" thickBot="1">
      <c r="A45" s="547"/>
      <c r="B45" s="635"/>
      <c r="C45" s="570"/>
      <c r="D45" s="547"/>
      <c r="E45" s="640"/>
      <c r="F45" s="572"/>
      <c r="G45" s="569"/>
      <c r="H45" s="563"/>
      <c r="I45" s="563"/>
      <c r="J45" s="563"/>
      <c r="K45" s="563"/>
      <c r="L45" s="564"/>
      <c r="M45" s="565"/>
      <c r="N45"/>
    </row>
    <row r="46" spans="1:14" ht="43.5" customHeight="1" thickBot="1">
      <c r="A46" s="547"/>
      <c r="B46" s="636" t="s">
        <v>139</v>
      </c>
      <c r="C46" s="573">
        <f>C38-C44</f>
        <v>0</v>
      </c>
      <c r="D46" s="547"/>
      <c r="E46" s="636" t="s">
        <v>87</v>
      </c>
      <c r="F46" s="559">
        <f>100%-F40</f>
        <v>1</v>
      </c>
      <c r="G46" s="569"/>
      <c r="H46" s="563"/>
      <c r="I46" s="563"/>
      <c r="J46" s="563"/>
      <c r="K46" s="563"/>
      <c r="L46" s="564"/>
      <c r="M46" s="565"/>
      <c r="N46"/>
    </row>
    <row r="47" spans="1:14" ht="21.5" thickBot="1">
      <c r="A47" s="547"/>
      <c r="B47" s="635"/>
      <c r="C47" s="570"/>
      <c r="D47" s="547"/>
      <c r="E47" s="571"/>
      <c r="F47" s="569"/>
      <c r="G47" s="569"/>
      <c r="H47" s="563"/>
      <c r="I47" s="563"/>
      <c r="J47" s="563"/>
      <c r="K47" s="563"/>
      <c r="L47" s="564"/>
      <c r="M47" s="565"/>
      <c r="N47"/>
    </row>
    <row r="48" spans="1:14" ht="46.5" customHeight="1" thickBot="1">
      <c r="A48" s="547"/>
      <c r="B48" s="638" t="s">
        <v>19</v>
      </c>
      <c r="C48" s="574">
        <f>C38-C40</f>
        <v>0</v>
      </c>
      <c r="D48" s="547"/>
      <c r="E48" s="571"/>
      <c r="F48" s="569"/>
      <c r="G48" s="569"/>
      <c r="H48" s="563"/>
      <c r="I48" s="563"/>
      <c r="J48" s="563"/>
      <c r="K48" s="563"/>
      <c r="L48" s="564"/>
      <c r="M48" s="565"/>
      <c r="N48"/>
    </row>
    <row r="49" spans="1:17" ht="15.5">
      <c r="A49"/>
      <c r="B49"/>
      <c r="C49"/>
      <c r="D49"/>
      <c r="E49"/>
      <c r="F49"/>
      <c r="G49"/>
      <c r="H49" s="563"/>
      <c r="I49" s="563"/>
      <c r="J49" s="563"/>
      <c r="K49" s="563"/>
      <c r="L49" s="564"/>
      <c r="M49" s="565"/>
      <c r="N49"/>
    </row>
    <row r="50" spans="1:17" ht="15.5">
      <c r="A50"/>
      <c r="B50"/>
      <c r="C50"/>
      <c r="D50"/>
      <c r="E50"/>
      <c r="F50"/>
      <c r="G50"/>
      <c r="H50" s="563"/>
      <c r="I50" s="563"/>
      <c r="J50" s="563"/>
      <c r="K50" s="563"/>
      <c r="L50" s="564"/>
      <c r="M50" s="565"/>
      <c r="N50"/>
    </row>
    <row r="51" spans="1:17" ht="15.5">
      <c r="A51"/>
      <c r="B51" s="575"/>
      <c r="C51" s="575"/>
      <c r="D51" s="575"/>
      <c r="E51" s="575"/>
      <c r="F51" s="575"/>
      <c r="G51" s="575"/>
      <c r="H51" s="563"/>
      <c r="I51" s="563"/>
      <c r="J51" s="563"/>
      <c r="K51" s="563"/>
      <c r="L51" s="564"/>
      <c r="M51" s="565"/>
      <c r="N51"/>
    </row>
    <row r="52" spans="1:17" ht="21">
      <c r="A52"/>
      <c r="B52"/>
      <c r="C52" s="458"/>
      <c r="D52"/>
      <c r="E52"/>
      <c r="F52"/>
      <c r="G52"/>
      <c r="H52" s="506"/>
      <c r="I52" s="576"/>
      <c r="J52" s="914"/>
      <c r="K52" s="914"/>
      <c r="L52" s="914"/>
      <c r="M52" s="577"/>
      <c r="N52"/>
    </row>
    <row r="53" spans="1:17" ht="21.5" thickBot="1">
      <c r="A53"/>
      <c r="B53"/>
      <c r="C53" s="458"/>
      <c r="D53"/>
      <c r="E53"/>
      <c r="F53"/>
      <c r="G53"/>
      <c r="H53"/>
      <c r="I53" s="458"/>
      <c r="J53" s="578"/>
      <c r="K53" s="579"/>
      <c r="L53" s="580"/>
      <c r="M53" s="581"/>
      <c r="N53"/>
    </row>
    <row r="54" spans="1:17" ht="15" thickBot="1">
      <c r="A54"/>
      <c r="B54" s="582"/>
      <c r="C54" s="583"/>
      <c r="D54" s="584">
        <f>'PROYECTO DE INVERSION'!C79</f>
        <v>0.1</v>
      </c>
      <c r="E54" s="584">
        <f>'PROYECTO DE INVERSION'!D79</f>
        <v>0.1</v>
      </c>
      <c r="F54" s="584">
        <f>'PROYECTO DE INVERSION'!E79</f>
        <v>0.1</v>
      </c>
      <c r="G54" s="584">
        <f>'PROYECTO DE INVERSION'!F79</f>
        <v>0.3</v>
      </c>
      <c r="H54" s="584">
        <f>'PROYECTO DE INVERSION'!G79</f>
        <v>0.3</v>
      </c>
      <c r="I54" s="584">
        <f>'PROYECTO DE INVERSION'!H79</f>
        <v>0.1</v>
      </c>
      <c r="J54" s="584">
        <f>'PROYECTO DE INVERSION'!I79</f>
        <v>0.1</v>
      </c>
      <c r="K54" s="584">
        <f>'PROYECTO DE INVERSION'!J79</f>
        <v>0.3</v>
      </c>
      <c r="L54" s="584">
        <f>'PROYECTO DE INVERSION'!K79</f>
        <v>0.1</v>
      </c>
      <c r="M54" s="584">
        <f>'PROYECTO DE INVERSION'!L79</f>
        <v>0.3</v>
      </c>
      <c r="N54" s="584">
        <f>'PROYECTO DE INVERSION'!M79</f>
        <v>0.5</v>
      </c>
      <c r="O54" s="65"/>
      <c r="P54" s="65"/>
      <c r="Q54" s="65"/>
    </row>
    <row r="55" spans="1:17" ht="21.5" thickBot="1">
      <c r="A55"/>
      <c r="B55" s="641" t="s">
        <v>100</v>
      </c>
      <c r="C55" s="425" t="s">
        <v>101</v>
      </c>
      <c r="D55" s="425" t="s">
        <v>102</v>
      </c>
      <c r="E55" s="425" t="s">
        <v>103</v>
      </c>
      <c r="F55" s="425" t="s">
        <v>104</v>
      </c>
      <c r="G55" s="425" t="s">
        <v>105</v>
      </c>
      <c r="H55" s="425" t="s">
        <v>106</v>
      </c>
      <c r="I55" s="425" t="s">
        <v>107</v>
      </c>
      <c r="J55" s="425" t="s">
        <v>108</v>
      </c>
      <c r="K55" s="425" t="s">
        <v>109</v>
      </c>
      <c r="L55" s="425" t="s">
        <v>110</v>
      </c>
      <c r="M55" s="425" t="s">
        <v>111</v>
      </c>
      <c r="N55" s="425" t="s">
        <v>112</v>
      </c>
      <c r="O55" s="65"/>
      <c r="P55" s="65"/>
      <c r="Q55" s="65"/>
    </row>
    <row r="56" spans="1:17" ht="21.5" thickBot="1">
      <c r="A56"/>
      <c r="B56" s="642" t="s">
        <v>113</v>
      </c>
      <c r="C56" s="426" t="str">
        <f>'PROYECTO DE INVERSION'!B81</f>
        <v>ENERO</v>
      </c>
      <c r="D56" s="426" t="str">
        <f>'PROYECTO DE INVERSION'!C81</f>
        <v>FEBRERO</v>
      </c>
      <c r="E56" s="426" t="str">
        <f>'PROYECTO DE INVERSION'!D81</f>
        <v>MARZO</v>
      </c>
      <c r="F56" s="426" t="str">
        <f>'PROYECTO DE INVERSION'!E81</f>
        <v>ABRIL</v>
      </c>
      <c r="G56" s="426" t="str">
        <f>'PROYECTO DE INVERSION'!F81</f>
        <v>MAYO</v>
      </c>
      <c r="H56" s="426" t="str">
        <f>'PROYECTO DE INVERSION'!G81</f>
        <v>JUNIO</v>
      </c>
      <c r="I56" s="426" t="str">
        <f>'PROYECTO DE INVERSION'!H81</f>
        <v>JULIO</v>
      </c>
      <c r="J56" s="426" t="str">
        <f>'PROYECTO DE INVERSION'!I81</f>
        <v>AGOSTO</v>
      </c>
      <c r="K56" s="426" t="str">
        <f>'PROYECTO DE INVERSION'!J81</f>
        <v>SEPTIEMBRE</v>
      </c>
      <c r="L56" s="426" t="str">
        <f>'PROYECTO DE INVERSION'!K81</f>
        <v>OCTUBRE</v>
      </c>
      <c r="M56" s="426" t="str">
        <f>'PROYECTO DE INVERSION'!L81</f>
        <v>NOVIEMBRE</v>
      </c>
      <c r="N56" s="426" t="str">
        <f>'PROYECTO DE INVERSION'!M81</f>
        <v>DICIEMBRE</v>
      </c>
      <c r="O56" s="65"/>
      <c r="P56" s="65"/>
      <c r="Q56" s="65"/>
    </row>
    <row r="57" spans="1:17" ht="21.5" thickBot="1">
      <c r="A57"/>
      <c r="B57" s="643" t="s">
        <v>126</v>
      </c>
      <c r="C57" s="427"/>
      <c r="D57" s="428"/>
      <c r="E57" s="428"/>
      <c r="F57" s="428"/>
      <c r="G57" s="428"/>
      <c r="H57" s="428"/>
      <c r="I57" s="428"/>
      <c r="J57" s="428"/>
      <c r="K57" s="428"/>
      <c r="L57" s="428"/>
      <c r="M57" s="428"/>
      <c r="N57" s="428"/>
    </row>
    <row r="58" spans="1:17" ht="21.5" thickBot="1">
      <c r="A58"/>
      <c r="B58" s="644" t="s">
        <v>127</v>
      </c>
      <c r="C58" s="829"/>
      <c r="D58" s="830"/>
      <c r="E58" s="830"/>
      <c r="F58" s="830"/>
      <c r="G58" s="830"/>
      <c r="H58" s="830"/>
      <c r="I58" s="830"/>
      <c r="J58" s="830"/>
      <c r="K58" s="830"/>
      <c r="L58" s="830"/>
      <c r="M58" s="830"/>
      <c r="N58" s="831"/>
      <c r="O58" s="73"/>
      <c r="P58" s="73"/>
      <c r="Q58" s="73"/>
    </row>
    <row r="59" spans="1:17" ht="21">
      <c r="A59"/>
      <c r="B59" s="645" t="s">
        <v>128</v>
      </c>
      <c r="C59" s="431">
        <f>'PROYECTO DE INVERSION'!B84</f>
        <v>0</v>
      </c>
      <c r="D59" s="431">
        <f>'PROYECTO DE INVERSION'!C84</f>
        <v>0</v>
      </c>
      <c r="E59" s="431">
        <f>'PROYECTO DE INVERSION'!D84</f>
        <v>0</v>
      </c>
      <c r="F59" s="431">
        <f>'PROYECTO DE INVERSION'!E84</f>
        <v>0</v>
      </c>
      <c r="G59" s="431">
        <f>'PROYECTO DE INVERSION'!F84</f>
        <v>0</v>
      </c>
      <c r="H59" s="431">
        <f>'PROYECTO DE INVERSION'!G84</f>
        <v>0</v>
      </c>
      <c r="I59" s="431">
        <f>'PROYECTO DE INVERSION'!H84</f>
        <v>0</v>
      </c>
      <c r="J59" s="431">
        <f>'PROYECTO DE INVERSION'!I84</f>
        <v>0</v>
      </c>
      <c r="K59" s="431">
        <f>'PROYECTO DE INVERSION'!J84</f>
        <v>0</v>
      </c>
      <c r="L59" s="431">
        <f>'PROYECTO DE INVERSION'!K84</f>
        <v>0</v>
      </c>
      <c r="M59" s="431">
        <f>'PROYECTO DE INVERSION'!L84</f>
        <v>0</v>
      </c>
      <c r="N59" s="431">
        <f>'PROYECTO DE INVERSION'!M84</f>
        <v>0</v>
      </c>
      <c r="O59" s="80">
        <f>SUM(C59:N59)</f>
        <v>0</v>
      </c>
    </row>
    <row r="60" spans="1:17" ht="21">
      <c r="A60"/>
      <c r="B60" s="646" t="s">
        <v>129</v>
      </c>
      <c r="C60" s="434"/>
      <c r="D60" s="435"/>
      <c r="E60" s="435"/>
      <c r="F60" s="435"/>
      <c r="G60" s="435"/>
      <c r="H60" s="435"/>
      <c r="I60" s="435"/>
      <c r="J60" s="435"/>
      <c r="K60" s="435"/>
      <c r="L60" s="435"/>
      <c r="M60" s="435"/>
      <c r="N60" s="435"/>
      <c r="O60" s="81"/>
    </row>
    <row r="61" spans="1:17" ht="21">
      <c r="A61"/>
      <c r="B61" s="646" t="s">
        <v>130</v>
      </c>
      <c r="C61" s="436">
        <f>'PROYECTO DE INVERSION'!B86</f>
        <v>0</v>
      </c>
      <c r="D61" s="435"/>
      <c r="E61" s="435"/>
      <c r="F61" s="435"/>
      <c r="G61" s="435"/>
      <c r="H61" s="435"/>
      <c r="I61" s="435"/>
      <c r="J61" s="435"/>
      <c r="K61" s="435"/>
      <c r="L61" s="435"/>
      <c r="M61" s="435"/>
      <c r="N61" s="435"/>
      <c r="O61" s="80">
        <f>AVERAGE(D59:N59)</f>
        <v>0</v>
      </c>
    </row>
    <row r="62" spans="1:17" ht="21">
      <c r="A62"/>
      <c r="B62" s="646" t="s">
        <v>131</v>
      </c>
      <c r="C62" s="434"/>
      <c r="D62" s="435"/>
      <c r="E62" s="435"/>
      <c r="F62" s="435"/>
      <c r="G62" s="437"/>
      <c r="H62" s="435"/>
      <c r="I62" s="435"/>
      <c r="J62" s="435"/>
      <c r="K62" s="435"/>
      <c r="L62" s="435"/>
      <c r="M62" s="435"/>
      <c r="N62" s="435"/>
      <c r="O62" s="80">
        <f>O61-C59</f>
        <v>0</v>
      </c>
    </row>
    <row r="63" spans="1:17" ht="21.5" thickBot="1">
      <c r="A63"/>
      <c r="B63" s="647" t="s">
        <v>132</v>
      </c>
      <c r="C63" s="439">
        <f>'PROYECTO DE INVERSION'!B88</f>
        <v>0</v>
      </c>
      <c r="D63" s="439">
        <f>'PROYECTO DE INVERSION'!C88</f>
        <v>0</v>
      </c>
      <c r="E63" s="439">
        <f>'PROYECTO DE INVERSION'!D88</f>
        <v>0</v>
      </c>
      <c r="F63" s="439">
        <f>'PROYECTO DE INVERSION'!E88</f>
        <v>0</v>
      </c>
      <c r="G63" s="439">
        <f>'PROYECTO DE INVERSION'!F88</f>
        <v>0</v>
      </c>
      <c r="H63" s="439">
        <f>'PROYECTO DE INVERSION'!G88</f>
        <v>0</v>
      </c>
      <c r="I63" s="439">
        <f>'PROYECTO DE INVERSION'!H88</f>
        <v>0</v>
      </c>
      <c r="J63" s="439">
        <f>'PROYECTO DE INVERSION'!I88</f>
        <v>0</v>
      </c>
      <c r="K63" s="439">
        <f>'PROYECTO DE INVERSION'!J88</f>
        <v>0</v>
      </c>
      <c r="L63" s="439">
        <f>'PROYECTO DE INVERSION'!K88</f>
        <v>0</v>
      </c>
      <c r="M63" s="439">
        <f>'PROYECTO DE INVERSION'!L88</f>
        <v>0</v>
      </c>
      <c r="N63" s="439">
        <f>'PROYECTO DE INVERSION'!M88</f>
        <v>0</v>
      </c>
      <c r="O63" s="125"/>
      <c r="P63" s="65"/>
      <c r="Q63" s="65"/>
    </row>
    <row r="64" spans="1:17" ht="21.5" thickBot="1">
      <c r="A64"/>
      <c r="B64" s="648" t="s">
        <v>133</v>
      </c>
      <c r="C64" s="441">
        <f>'PROYECTO DE INVERSION'!B89</f>
        <v>0</v>
      </c>
      <c r="D64" s="441">
        <f>'PROYECTO DE INVERSION'!C89</f>
        <v>0</v>
      </c>
      <c r="E64" s="441">
        <f>'PROYECTO DE INVERSION'!D89</f>
        <v>0</v>
      </c>
      <c r="F64" s="441">
        <f>'PROYECTO DE INVERSION'!E89</f>
        <v>0</v>
      </c>
      <c r="G64" s="441">
        <f>'PROYECTO DE INVERSION'!F89</f>
        <v>0</v>
      </c>
      <c r="H64" s="441">
        <f>'PROYECTO DE INVERSION'!G89</f>
        <v>0</v>
      </c>
      <c r="I64" s="441">
        <f>'PROYECTO DE INVERSION'!H89</f>
        <v>0</v>
      </c>
      <c r="J64" s="441">
        <f>'PROYECTO DE INVERSION'!I89</f>
        <v>0</v>
      </c>
      <c r="K64" s="441">
        <f>'PROYECTO DE INVERSION'!J89</f>
        <v>0</v>
      </c>
      <c r="L64" s="441">
        <f>'PROYECTO DE INVERSION'!K89</f>
        <v>0</v>
      </c>
      <c r="M64" s="441">
        <f>'PROYECTO DE INVERSION'!L89</f>
        <v>0</v>
      </c>
      <c r="N64" s="441">
        <f>'PROYECTO DE INVERSION'!M89</f>
        <v>0</v>
      </c>
      <c r="O64" s="82">
        <f>SUM(C64:N64)</f>
        <v>0</v>
      </c>
      <c r="P64" s="65"/>
      <c r="Q64" s="65"/>
    </row>
    <row r="65" spans="1:17" ht="21.5" thickBot="1">
      <c r="A65"/>
      <c r="B65" s="649" t="s">
        <v>19</v>
      </c>
      <c r="C65" s="444">
        <f>C63-C64</f>
        <v>0</v>
      </c>
      <c r="D65" s="444">
        <f t="shared" ref="D65:N65" si="0">D63-D64</f>
        <v>0</v>
      </c>
      <c r="E65" s="444">
        <f t="shared" si="0"/>
        <v>0</v>
      </c>
      <c r="F65" s="444">
        <f t="shared" si="0"/>
        <v>0</v>
      </c>
      <c r="G65" s="444">
        <f t="shared" si="0"/>
        <v>0</v>
      </c>
      <c r="H65" s="444">
        <f t="shared" si="0"/>
        <v>0</v>
      </c>
      <c r="I65" s="444">
        <f t="shared" si="0"/>
        <v>0</v>
      </c>
      <c r="J65" s="444">
        <f t="shared" si="0"/>
        <v>0</v>
      </c>
      <c r="K65" s="444">
        <f t="shared" si="0"/>
        <v>0</v>
      </c>
      <c r="L65" s="444">
        <f t="shared" si="0"/>
        <v>0</v>
      </c>
      <c r="M65" s="444">
        <f t="shared" si="0"/>
        <v>0</v>
      </c>
      <c r="N65" s="444">
        <f t="shared" si="0"/>
        <v>0</v>
      </c>
      <c r="O65" s="80">
        <f>SUM(C65:N65)</f>
        <v>0</v>
      </c>
    </row>
    <row r="66" spans="1:17" ht="21.5" thickBot="1">
      <c r="A66"/>
      <c r="B66" s="650" t="s">
        <v>134</v>
      </c>
      <c r="C66" s="832"/>
      <c r="D66" s="833"/>
      <c r="E66" s="833"/>
      <c r="F66" s="833"/>
      <c r="G66" s="833"/>
      <c r="H66" s="833"/>
      <c r="I66" s="833"/>
      <c r="J66" s="833"/>
      <c r="K66" s="833"/>
      <c r="L66" s="833"/>
      <c r="M66" s="833"/>
      <c r="N66" s="834"/>
    </row>
    <row r="67" spans="1:17" ht="21.5" thickBot="1">
      <c r="A67"/>
      <c r="B67" s="650" t="s">
        <v>135</v>
      </c>
      <c r="C67" s="447">
        <f>C61</f>
        <v>0</v>
      </c>
      <c r="D67" s="448"/>
      <c r="E67" s="448"/>
      <c r="F67" s="448"/>
      <c r="G67" s="448"/>
      <c r="H67" s="448"/>
      <c r="I67" s="448"/>
      <c r="J67" s="448"/>
      <c r="K67" s="448"/>
      <c r="L67" s="448"/>
      <c r="M67" s="448"/>
      <c r="N67" s="448"/>
      <c r="O67" s="65"/>
      <c r="P67" s="65"/>
      <c r="Q67" s="65"/>
    </row>
    <row r="68" spans="1:17" ht="21">
      <c r="A68"/>
      <c r="B68" s="651" t="s">
        <v>4</v>
      </c>
      <c r="C68" s="450">
        <f>'PROYECTO DE INVERSION'!B93</f>
        <v>0</v>
      </c>
      <c r="D68" s="450">
        <f>'PROYECTO DE INVERSION'!C93</f>
        <v>0</v>
      </c>
      <c r="E68" s="450">
        <f>'PROYECTO DE INVERSION'!D93</f>
        <v>0</v>
      </c>
      <c r="F68" s="450">
        <f>'PROYECTO DE INVERSION'!E93</f>
        <v>0</v>
      </c>
      <c r="G68" s="450">
        <f>'PROYECTO DE INVERSION'!F93</f>
        <v>0</v>
      </c>
      <c r="H68" s="450">
        <f>'PROYECTO DE INVERSION'!G93</f>
        <v>0</v>
      </c>
      <c r="I68" s="450">
        <f>'PROYECTO DE INVERSION'!H93</f>
        <v>0</v>
      </c>
      <c r="J68" s="450">
        <f>'PROYECTO DE INVERSION'!I93</f>
        <v>0</v>
      </c>
      <c r="K68" s="450">
        <f>'PROYECTO DE INVERSION'!J93</f>
        <v>0</v>
      </c>
      <c r="L68" s="450">
        <f>'PROYECTO DE INVERSION'!K93</f>
        <v>0</v>
      </c>
      <c r="M68" s="450">
        <f>'PROYECTO DE INVERSION'!L93</f>
        <v>0</v>
      </c>
      <c r="N68" s="450">
        <f>'PROYECTO DE INVERSION'!M93</f>
        <v>0</v>
      </c>
      <c r="O68" s="65"/>
      <c r="P68" s="65"/>
      <c r="Q68" s="65"/>
    </row>
    <row r="69" spans="1:17" ht="21">
      <c r="A69"/>
      <c r="B69" s="651" t="s">
        <v>5</v>
      </c>
      <c r="C69" s="450">
        <f>'PROYECTO DE INVERSION'!B94</f>
        <v>0</v>
      </c>
      <c r="D69" s="450">
        <f>'PROYECTO DE INVERSION'!C94</f>
        <v>0</v>
      </c>
      <c r="E69" s="450">
        <f>'PROYECTO DE INVERSION'!D94</f>
        <v>0</v>
      </c>
      <c r="F69" s="450">
        <f>'PROYECTO DE INVERSION'!E94</f>
        <v>0</v>
      </c>
      <c r="G69" s="450">
        <f>'PROYECTO DE INVERSION'!F94</f>
        <v>0</v>
      </c>
      <c r="H69" s="450">
        <f>'PROYECTO DE INVERSION'!G94</f>
        <v>0</v>
      </c>
      <c r="I69" s="450">
        <f>'PROYECTO DE INVERSION'!H94</f>
        <v>0</v>
      </c>
      <c r="J69" s="450">
        <v>0</v>
      </c>
      <c r="K69" s="450">
        <f>'PROYECTO DE INVERSION'!J94</f>
        <v>0</v>
      </c>
      <c r="L69" s="450">
        <f>'PROYECTO DE INVERSION'!K94</f>
        <v>0</v>
      </c>
      <c r="M69" s="450">
        <f>'PROYECTO DE INVERSION'!L94</f>
        <v>0</v>
      </c>
      <c r="N69" s="450">
        <f>'PROYECTO DE INVERSION'!M94</f>
        <v>0</v>
      </c>
      <c r="O69" s="65"/>
      <c r="P69" s="65"/>
      <c r="Q69" s="65"/>
    </row>
    <row r="70" spans="1:17" ht="21">
      <c r="A70"/>
      <c r="B70" s="651" t="s">
        <v>6</v>
      </c>
      <c r="C70" s="450">
        <f>'PROYECTO DE INVERSION'!B95</f>
        <v>0</v>
      </c>
      <c r="D70" s="450">
        <f>'PROYECTO DE INVERSION'!C95</f>
        <v>0</v>
      </c>
      <c r="E70" s="450">
        <f>'PROYECTO DE INVERSION'!D95</f>
        <v>0</v>
      </c>
      <c r="F70" s="450">
        <f>'PROYECTO DE INVERSION'!E95</f>
        <v>0</v>
      </c>
      <c r="G70" s="450">
        <f>'PROYECTO DE INVERSION'!F95</f>
        <v>0</v>
      </c>
      <c r="H70" s="450">
        <f>'PROYECTO DE INVERSION'!G95</f>
        <v>0</v>
      </c>
      <c r="I70" s="450">
        <f>'PROYECTO DE INVERSION'!H95</f>
        <v>0</v>
      </c>
      <c r="J70" s="450">
        <v>0</v>
      </c>
      <c r="K70" s="450">
        <f>'PROYECTO DE INVERSION'!J95</f>
        <v>0</v>
      </c>
      <c r="L70" s="450">
        <f>'PROYECTO DE INVERSION'!K95</f>
        <v>0</v>
      </c>
      <c r="M70" s="450">
        <f>'PROYECTO DE INVERSION'!L95</f>
        <v>0</v>
      </c>
      <c r="N70" s="450">
        <f>'PROYECTO DE INVERSION'!M95</f>
        <v>0</v>
      </c>
      <c r="O70" s="65"/>
      <c r="P70" s="65"/>
      <c r="Q70" s="65"/>
    </row>
    <row r="71" spans="1:17" ht="21">
      <c r="A71"/>
      <c r="B71" s="651" t="s">
        <v>8</v>
      </c>
      <c r="C71" s="450">
        <f>'PROYECTO DE INVERSION'!B96</f>
        <v>0</v>
      </c>
      <c r="D71" s="450">
        <f>'PROYECTO DE INVERSION'!C96</f>
        <v>0</v>
      </c>
      <c r="E71" s="450">
        <f>'PROYECTO DE INVERSION'!D96</f>
        <v>0</v>
      </c>
      <c r="F71" s="450">
        <f>'PROYECTO DE INVERSION'!E96</f>
        <v>0</v>
      </c>
      <c r="G71" s="450">
        <f>'PROYECTO DE INVERSION'!F96</f>
        <v>0</v>
      </c>
      <c r="H71" s="450">
        <f>'PROYECTO DE INVERSION'!G96</f>
        <v>0</v>
      </c>
      <c r="I71" s="450">
        <f>'PROYECTO DE INVERSION'!H96</f>
        <v>0</v>
      </c>
      <c r="J71" s="450">
        <v>0</v>
      </c>
      <c r="K71" s="450">
        <f>'PROYECTO DE INVERSION'!J96</f>
        <v>0</v>
      </c>
      <c r="L71" s="450">
        <f>'PROYECTO DE INVERSION'!K96</f>
        <v>0</v>
      </c>
      <c r="M71" s="450">
        <f>'PROYECTO DE INVERSION'!L96</f>
        <v>0</v>
      </c>
      <c r="N71" s="450">
        <f>'PROYECTO DE INVERSION'!M96</f>
        <v>0</v>
      </c>
      <c r="O71" s="65"/>
      <c r="P71" s="65"/>
      <c r="Q71" s="65"/>
    </row>
    <row r="72" spans="1:17" ht="21">
      <c r="A72"/>
      <c r="B72" s="651" t="s">
        <v>9</v>
      </c>
      <c r="C72" s="450">
        <f>'PROYECTO DE INVERSION'!B97</f>
        <v>0</v>
      </c>
      <c r="D72" s="450">
        <f>'PROYECTO DE INVERSION'!C97</f>
        <v>0</v>
      </c>
      <c r="E72" s="450">
        <f>'PROYECTO DE INVERSION'!D97</f>
        <v>0</v>
      </c>
      <c r="F72" s="450">
        <f>'PROYECTO DE INVERSION'!E97</f>
        <v>0</v>
      </c>
      <c r="G72" s="450">
        <f>'PROYECTO DE INVERSION'!F97</f>
        <v>0</v>
      </c>
      <c r="H72" s="450">
        <f>'PROYECTO DE INVERSION'!G97</f>
        <v>0</v>
      </c>
      <c r="I72" s="450">
        <f>'PROYECTO DE INVERSION'!H97</f>
        <v>0</v>
      </c>
      <c r="J72" s="450">
        <v>0</v>
      </c>
      <c r="K72" s="450">
        <f>'PROYECTO DE INVERSION'!J97</f>
        <v>0</v>
      </c>
      <c r="L72" s="450">
        <f>'PROYECTO DE INVERSION'!K97</f>
        <v>0</v>
      </c>
      <c r="M72" s="450">
        <f>'PROYECTO DE INVERSION'!L97</f>
        <v>0</v>
      </c>
      <c r="N72" s="450">
        <f>'PROYECTO DE INVERSION'!M97</f>
        <v>0</v>
      </c>
      <c r="O72" s="65"/>
      <c r="P72" s="65"/>
      <c r="Q72" s="65"/>
    </row>
    <row r="73" spans="1:17" ht="21">
      <c r="A73"/>
      <c r="B73" s="651" t="s">
        <v>7</v>
      </c>
      <c r="C73" s="450">
        <f>'PROYECTO DE INVERSION'!B98</f>
        <v>0</v>
      </c>
      <c r="D73" s="450">
        <f>'PROYECTO DE INVERSION'!C98</f>
        <v>0</v>
      </c>
      <c r="E73" s="450">
        <f>'PROYECTO DE INVERSION'!D98</f>
        <v>0</v>
      </c>
      <c r="F73" s="450">
        <f>'PROYECTO DE INVERSION'!E98</f>
        <v>0</v>
      </c>
      <c r="G73" s="450">
        <f>'PROYECTO DE INVERSION'!F98</f>
        <v>0</v>
      </c>
      <c r="H73" s="450">
        <f>'PROYECTO DE INVERSION'!G98</f>
        <v>0</v>
      </c>
      <c r="I73" s="450">
        <f>'PROYECTO DE INVERSION'!H98</f>
        <v>0</v>
      </c>
      <c r="J73" s="450">
        <v>0</v>
      </c>
      <c r="K73" s="450">
        <f>'PROYECTO DE INVERSION'!J98</f>
        <v>0</v>
      </c>
      <c r="L73" s="450">
        <f>'PROYECTO DE INVERSION'!K98</f>
        <v>0</v>
      </c>
      <c r="M73" s="450">
        <f>'PROYECTO DE INVERSION'!L98</f>
        <v>0</v>
      </c>
      <c r="N73" s="450">
        <f>'PROYECTO DE INVERSION'!M98</f>
        <v>0</v>
      </c>
      <c r="O73" s="65"/>
      <c r="P73" s="65"/>
      <c r="Q73" s="65"/>
    </row>
    <row r="74" spans="1:17" ht="21">
      <c r="A74"/>
      <c r="B74" s="651" t="s">
        <v>10</v>
      </c>
      <c r="C74" s="450">
        <f>'PROYECTO DE INVERSION'!B99</f>
        <v>0</v>
      </c>
      <c r="D74" s="450">
        <f>'PROYECTO DE INVERSION'!C99</f>
        <v>0</v>
      </c>
      <c r="E74" s="450">
        <f>'PROYECTO DE INVERSION'!D99</f>
        <v>0</v>
      </c>
      <c r="F74" s="450">
        <f>'PROYECTO DE INVERSION'!E99</f>
        <v>0</v>
      </c>
      <c r="G74" s="450">
        <f>'PROYECTO DE INVERSION'!F99</f>
        <v>0</v>
      </c>
      <c r="H74" s="450">
        <f>'PROYECTO DE INVERSION'!G99</f>
        <v>0</v>
      </c>
      <c r="I74" s="450">
        <f>'PROYECTO DE INVERSION'!H99</f>
        <v>0</v>
      </c>
      <c r="J74" s="450">
        <v>0</v>
      </c>
      <c r="K74" s="450">
        <f>'PROYECTO DE INVERSION'!J99</f>
        <v>0</v>
      </c>
      <c r="L74" s="450">
        <f>'PROYECTO DE INVERSION'!K99</f>
        <v>0</v>
      </c>
      <c r="M74" s="450">
        <f>'PROYECTO DE INVERSION'!L99</f>
        <v>0</v>
      </c>
      <c r="N74" s="450">
        <f>'PROYECTO DE INVERSION'!M99</f>
        <v>0</v>
      </c>
      <c r="O74" s="65"/>
      <c r="P74" s="65"/>
      <c r="Q74" s="65"/>
    </row>
    <row r="75" spans="1:17" ht="21">
      <c r="A75"/>
      <c r="B75" s="651" t="s">
        <v>11</v>
      </c>
      <c r="C75" s="450">
        <f>'PROYECTO DE INVERSION'!B100</f>
        <v>0</v>
      </c>
      <c r="D75" s="450">
        <f>'PROYECTO DE INVERSION'!C100</f>
        <v>0</v>
      </c>
      <c r="E75" s="450">
        <f>'PROYECTO DE INVERSION'!D100</f>
        <v>0</v>
      </c>
      <c r="F75" s="450">
        <f>'PROYECTO DE INVERSION'!E100</f>
        <v>0</v>
      </c>
      <c r="G75" s="450">
        <f>'PROYECTO DE INVERSION'!F100</f>
        <v>0</v>
      </c>
      <c r="H75" s="450">
        <f>'PROYECTO DE INVERSION'!G100</f>
        <v>0</v>
      </c>
      <c r="I75" s="450">
        <f>'PROYECTO DE INVERSION'!H100</f>
        <v>0</v>
      </c>
      <c r="J75" s="450">
        <v>0</v>
      </c>
      <c r="K75" s="450">
        <f>'PROYECTO DE INVERSION'!J100</f>
        <v>0</v>
      </c>
      <c r="L75" s="450">
        <f>'PROYECTO DE INVERSION'!K100</f>
        <v>0</v>
      </c>
      <c r="M75" s="450">
        <f>'PROYECTO DE INVERSION'!L100</f>
        <v>0</v>
      </c>
      <c r="N75" s="450">
        <f>'PROYECTO DE INVERSION'!M100</f>
        <v>0</v>
      </c>
      <c r="O75" s="65"/>
      <c r="P75" s="65"/>
      <c r="Q75" s="65"/>
    </row>
    <row r="76" spans="1:17" ht="21">
      <c r="A76"/>
      <c r="B76" s="651">
        <v>0</v>
      </c>
      <c r="C76" s="450">
        <f>'PROYECTO DE INVERSION'!B101</f>
        <v>0</v>
      </c>
      <c r="D76" s="450">
        <f>'PROYECTO DE INVERSION'!C101</f>
        <v>0</v>
      </c>
      <c r="E76" s="450">
        <f>'PROYECTO DE INVERSION'!D101</f>
        <v>0</v>
      </c>
      <c r="F76" s="450">
        <f>'PROYECTO DE INVERSION'!E101</f>
        <v>0</v>
      </c>
      <c r="G76" s="450">
        <f>'PROYECTO DE INVERSION'!F101</f>
        <v>0</v>
      </c>
      <c r="H76" s="450">
        <f>'PROYECTO DE INVERSION'!G101</f>
        <v>0</v>
      </c>
      <c r="I76" s="450">
        <f>'PROYECTO DE INVERSION'!H101</f>
        <v>0</v>
      </c>
      <c r="J76" s="450">
        <v>0</v>
      </c>
      <c r="K76" s="450">
        <f>'PROYECTO DE INVERSION'!J101</f>
        <v>0</v>
      </c>
      <c r="L76" s="450">
        <f>'PROYECTO DE INVERSION'!K101</f>
        <v>0</v>
      </c>
      <c r="M76" s="450">
        <f>'PROYECTO DE INVERSION'!L101</f>
        <v>0</v>
      </c>
      <c r="N76" s="450">
        <f>'PROYECTO DE INVERSION'!M101</f>
        <v>0</v>
      </c>
      <c r="O76" s="65"/>
      <c r="P76" s="65"/>
      <c r="Q76" s="65"/>
    </row>
    <row r="77" spans="1:17" ht="21">
      <c r="A77"/>
      <c r="B77" s="651">
        <v>0</v>
      </c>
      <c r="C77" s="450">
        <f>'PROYECTO DE INVERSION'!B102</f>
        <v>0</v>
      </c>
      <c r="D77" s="450">
        <f>'PROYECTO DE INVERSION'!C102</f>
        <v>0</v>
      </c>
      <c r="E77" s="450">
        <f>'PROYECTO DE INVERSION'!D102</f>
        <v>0</v>
      </c>
      <c r="F77" s="450">
        <f>'PROYECTO DE INVERSION'!E102</f>
        <v>0</v>
      </c>
      <c r="G77" s="450">
        <f>'PROYECTO DE INVERSION'!F102</f>
        <v>0</v>
      </c>
      <c r="H77" s="450">
        <f>'PROYECTO DE INVERSION'!G102</f>
        <v>0</v>
      </c>
      <c r="I77" s="450">
        <f>'PROYECTO DE INVERSION'!H102</f>
        <v>0</v>
      </c>
      <c r="J77" s="450">
        <v>0</v>
      </c>
      <c r="K77" s="450">
        <f>'PROYECTO DE INVERSION'!J102</f>
        <v>0</v>
      </c>
      <c r="L77" s="450">
        <f>'PROYECTO DE INVERSION'!K102</f>
        <v>0</v>
      </c>
      <c r="M77" s="450">
        <f>'PROYECTO DE INVERSION'!L102</f>
        <v>0</v>
      </c>
      <c r="N77" s="450">
        <f>'PROYECTO DE INVERSION'!M102</f>
        <v>0</v>
      </c>
      <c r="O77" s="65"/>
      <c r="P77" s="65"/>
      <c r="Q77" s="65"/>
    </row>
    <row r="78" spans="1:17" ht="21">
      <c r="A78"/>
      <c r="B78" s="651">
        <v>0</v>
      </c>
      <c r="C78" s="450">
        <f>'PROYECTO DE INVERSION'!B103</f>
        <v>0</v>
      </c>
      <c r="D78" s="450">
        <f>'PROYECTO DE INVERSION'!C103</f>
        <v>0</v>
      </c>
      <c r="E78" s="450">
        <f>'PROYECTO DE INVERSION'!D103</f>
        <v>0</v>
      </c>
      <c r="F78" s="450">
        <f>'PROYECTO DE INVERSION'!E103</f>
        <v>0</v>
      </c>
      <c r="G78" s="450">
        <f>'PROYECTO DE INVERSION'!F103</f>
        <v>0</v>
      </c>
      <c r="H78" s="450">
        <f>'PROYECTO DE INVERSION'!G103</f>
        <v>0</v>
      </c>
      <c r="I78" s="450">
        <f>'PROYECTO DE INVERSION'!H103</f>
        <v>0</v>
      </c>
      <c r="J78" s="450">
        <v>0</v>
      </c>
      <c r="K78" s="450">
        <f>'PROYECTO DE INVERSION'!J103</f>
        <v>0</v>
      </c>
      <c r="L78" s="450">
        <f>'PROYECTO DE INVERSION'!K103</f>
        <v>0</v>
      </c>
      <c r="M78" s="450">
        <f>'PROYECTO DE INVERSION'!L103</f>
        <v>0</v>
      </c>
      <c r="N78" s="450">
        <f>'PROYECTO DE INVERSION'!M103</f>
        <v>0</v>
      </c>
      <c r="O78" s="65"/>
      <c r="P78" s="65"/>
      <c r="Q78" s="65"/>
    </row>
    <row r="79" spans="1:17" ht="21">
      <c r="A79"/>
      <c r="B79" s="651">
        <v>0</v>
      </c>
      <c r="C79" s="450">
        <f>'PROYECTO DE INVERSION'!B104</f>
        <v>0</v>
      </c>
      <c r="D79" s="450">
        <f>'PROYECTO DE INVERSION'!C104</f>
        <v>0</v>
      </c>
      <c r="E79" s="450">
        <f>'PROYECTO DE INVERSION'!D104</f>
        <v>0</v>
      </c>
      <c r="F79" s="450">
        <f>'PROYECTO DE INVERSION'!E104</f>
        <v>0</v>
      </c>
      <c r="G79" s="450">
        <f>'PROYECTO DE INVERSION'!F104</f>
        <v>0</v>
      </c>
      <c r="H79" s="450">
        <f>'PROYECTO DE INVERSION'!G104</f>
        <v>0</v>
      </c>
      <c r="I79" s="450">
        <f>'PROYECTO DE INVERSION'!H104</f>
        <v>0</v>
      </c>
      <c r="J79" s="450">
        <v>0</v>
      </c>
      <c r="K79" s="450">
        <f>'PROYECTO DE INVERSION'!J104</f>
        <v>0</v>
      </c>
      <c r="L79" s="450">
        <f>'PROYECTO DE INVERSION'!K104</f>
        <v>0</v>
      </c>
      <c r="M79" s="450">
        <f>'PROYECTO DE INVERSION'!L104</f>
        <v>0</v>
      </c>
      <c r="N79" s="450">
        <f>'PROYECTO DE INVERSION'!M104</f>
        <v>0</v>
      </c>
      <c r="O79" s="65"/>
      <c r="P79" s="65"/>
      <c r="Q79" s="65"/>
    </row>
    <row r="80" spans="1:17" ht="21">
      <c r="A80"/>
      <c r="B80" s="651">
        <v>0</v>
      </c>
      <c r="C80" s="450">
        <f>'PROYECTO DE INVERSION'!B105</f>
        <v>0</v>
      </c>
      <c r="D80" s="450">
        <f>'PROYECTO DE INVERSION'!C105</f>
        <v>0</v>
      </c>
      <c r="E80" s="450">
        <f>'PROYECTO DE INVERSION'!D105</f>
        <v>0</v>
      </c>
      <c r="F80" s="450">
        <f>'PROYECTO DE INVERSION'!E105</f>
        <v>0</v>
      </c>
      <c r="G80" s="450">
        <f>'PROYECTO DE INVERSION'!F105</f>
        <v>0</v>
      </c>
      <c r="H80" s="450">
        <f>'PROYECTO DE INVERSION'!G105</f>
        <v>0</v>
      </c>
      <c r="I80" s="450">
        <f>'PROYECTO DE INVERSION'!H105</f>
        <v>0</v>
      </c>
      <c r="J80" s="450">
        <v>0</v>
      </c>
      <c r="K80" s="450">
        <f>'PROYECTO DE INVERSION'!J105</f>
        <v>0</v>
      </c>
      <c r="L80" s="450">
        <f>'PROYECTO DE INVERSION'!K105</f>
        <v>0</v>
      </c>
      <c r="M80" s="450">
        <f>'PROYECTO DE INVERSION'!L105</f>
        <v>0</v>
      </c>
      <c r="N80" s="450">
        <f>'PROYECTO DE INVERSION'!M105</f>
        <v>0</v>
      </c>
      <c r="O80" s="65"/>
      <c r="P80" s="65"/>
      <c r="Q80" s="65"/>
    </row>
    <row r="81" spans="1:17" ht="21">
      <c r="A81"/>
      <c r="B81" s="651">
        <v>0</v>
      </c>
      <c r="C81" s="450">
        <f>'PROYECTO DE INVERSION'!B106</f>
        <v>0</v>
      </c>
      <c r="D81" s="450">
        <f>'PROYECTO DE INVERSION'!C106</f>
        <v>0</v>
      </c>
      <c r="E81" s="450">
        <f>'PROYECTO DE INVERSION'!D106</f>
        <v>0</v>
      </c>
      <c r="F81" s="450">
        <f>'PROYECTO DE INVERSION'!E106</f>
        <v>0</v>
      </c>
      <c r="G81" s="450">
        <f>'PROYECTO DE INVERSION'!F106</f>
        <v>0</v>
      </c>
      <c r="H81" s="450">
        <f>'PROYECTO DE INVERSION'!G106</f>
        <v>0</v>
      </c>
      <c r="I81" s="450">
        <f>'PROYECTO DE INVERSION'!H106</f>
        <v>0</v>
      </c>
      <c r="J81" s="450">
        <v>0</v>
      </c>
      <c r="K81" s="450">
        <f>'PROYECTO DE INVERSION'!J106</f>
        <v>0</v>
      </c>
      <c r="L81" s="450">
        <f>'PROYECTO DE INVERSION'!K106</f>
        <v>0</v>
      </c>
      <c r="M81" s="450">
        <f>'PROYECTO DE INVERSION'!L106</f>
        <v>0</v>
      </c>
      <c r="N81" s="450">
        <f>'PROYECTO DE INVERSION'!M106</f>
        <v>0</v>
      </c>
      <c r="O81" s="65"/>
      <c r="P81" s="65"/>
      <c r="Q81" s="65"/>
    </row>
    <row r="82" spans="1:17" ht="21">
      <c r="A82"/>
      <c r="B82" s="651">
        <v>0</v>
      </c>
      <c r="C82" s="450">
        <f>'PROYECTO DE INVERSION'!B107</f>
        <v>0</v>
      </c>
      <c r="D82" s="450">
        <f>'PROYECTO DE INVERSION'!C107</f>
        <v>0</v>
      </c>
      <c r="E82" s="450">
        <f>'PROYECTO DE INVERSION'!D107</f>
        <v>0</v>
      </c>
      <c r="F82" s="450">
        <f>'PROYECTO DE INVERSION'!E107</f>
        <v>0</v>
      </c>
      <c r="G82" s="450">
        <f>'PROYECTO DE INVERSION'!F107</f>
        <v>0</v>
      </c>
      <c r="H82" s="450">
        <f>'PROYECTO DE INVERSION'!G107</f>
        <v>0</v>
      </c>
      <c r="I82" s="450">
        <f>'PROYECTO DE INVERSION'!H107</f>
        <v>0</v>
      </c>
      <c r="J82" s="450">
        <v>0</v>
      </c>
      <c r="K82" s="450">
        <f>'PROYECTO DE INVERSION'!J107</f>
        <v>0</v>
      </c>
      <c r="L82" s="450">
        <f>'PROYECTO DE INVERSION'!K107</f>
        <v>0</v>
      </c>
      <c r="M82" s="450">
        <f>'PROYECTO DE INVERSION'!L107</f>
        <v>0</v>
      </c>
      <c r="N82" s="450">
        <f>'PROYECTO DE INVERSION'!M107</f>
        <v>0</v>
      </c>
      <c r="O82" s="65"/>
      <c r="P82" s="65"/>
      <c r="Q82" s="65"/>
    </row>
    <row r="83" spans="1:17" ht="21">
      <c r="A83"/>
      <c r="B83" s="651">
        <v>0</v>
      </c>
      <c r="C83" s="450">
        <f>'PROYECTO DE INVERSION'!B108</f>
        <v>0</v>
      </c>
      <c r="D83" s="450">
        <f>'PROYECTO DE INVERSION'!C108</f>
        <v>0</v>
      </c>
      <c r="E83" s="450">
        <f>'PROYECTO DE INVERSION'!D108</f>
        <v>0</v>
      </c>
      <c r="F83" s="450">
        <f>'PROYECTO DE INVERSION'!E108</f>
        <v>0</v>
      </c>
      <c r="G83" s="450">
        <f>'PROYECTO DE INVERSION'!F108</f>
        <v>0</v>
      </c>
      <c r="H83" s="450">
        <f>'PROYECTO DE INVERSION'!G108</f>
        <v>0</v>
      </c>
      <c r="I83" s="450">
        <f>'PROYECTO DE INVERSION'!H108</f>
        <v>0</v>
      </c>
      <c r="J83" s="450">
        <v>0</v>
      </c>
      <c r="K83" s="450">
        <f>'PROYECTO DE INVERSION'!J108</f>
        <v>0</v>
      </c>
      <c r="L83" s="450">
        <f>'PROYECTO DE INVERSION'!K108</f>
        <v>0</v>
      </c>
      <c r="M83" s="450">
        <f>'PROYECTO DE INVERSION'!L108</f>
        <v>0</v>
      </c>
      <c r="N83" s="450">
        <f>'PROYECTO DE INVERSION'!M108</f>
        <v>0</v>
      </c>
      <c r="O83" s="65"/>
      <c r="P83" s="65"/>
      <c r="Q83" s="65"/>
    </row>
    <row r="84" spans="1:17" ht="21">
      <c r="A84"/>
      <c r="B84" s="677" t="str">
        <f>'PROYECTO DE INVERSION'!A109</f>
        <v>CUOTA CREDITO INVERSION</v>
      </c>
      <c r="C84" s="678">
        <f>'PROYECTO DE INVERSION'!B109</f>
        <v>0</v>
      </c>
      <c r="D84" s="678">
        <f>'PROYECTO DE INVERSION'!C109</f>
        <v>0</v>
      </c>
      <c r="E84" s="678">
        <f>'PROYECTO DE INVERSION'!D109</f>
        <v>0</v>
      </c>
      <c r="F84" s="678">
        <f>'PROYECTO DE INVERSION'!E109</f>
        <v>0</v>
      </c>
      <c r="G84" s="678">
        <f>'PROYECTO DE INVERSION'!F109</f>
        <v>0</v>
      </c>
      <c r="H84" s="678">
        <f>'PROYECTO DE INVERSION'!G109</f>
        <v>0</v>
      </c>
      <c r="I84" s="678">
        <f>'PROYECTO DE INVERSION'!H109</f>
        <v>0</v>
      </c>
      <c r="J84" s="678">
        <f>'PROYECTO DE INVERSION'!I109</f>
        <v>0</v>
      </c>
      <c r="K84" s="678">
        <f>'PROYECTO DE INVERSION'!J109</f>
        <v>0</v>
      </c>
      <c r="L84" s="678">
        <f>'PROYECTO DE INVERSION'!K109</f>
        <v>0</v>
      </c>
      <c r="M84" s="678">
        <f>'PROYECTO DE INVERSION'!L109</f>
        <v>0</v>
      </c>
      <c r="N84" s="678">
        <f>'PROYECTO DE INVERSION'!M109</f>
        <v>0</v>
      </c>
      <c r="O84" s="65"/>
      <c r="P84" s="65"/>
      <c r="Q84" s="65"/>
    </row>
    <row r="85" spans="1:17" ht="21">
      <c r="A85"/>
      <c r="B85" s="652" t="s">
        <v>137</v>
      </c>
      <c r="C85" s="452">
        <f>'PROYECTO DE INVERSION'!B110</f>
        <v>0</v>
      </c>
      <c r="D85" s="452">
        <f>'PROYECTO DE INVERSION'!C110</f>
        <v>0</v>
      </c>
      <c r="E85" s="452">
        <f>'PROYECTO DE INVERSION'!D110</f>
        <v>0</v>
      </c>
      <c r="F85" s="452">
        <f>'PROYECTO DE INVERSION'!E110</f>
        <v>0</v>
      </c>
      <c r="G85" s="452">
        <f>'PROYECTO DE INVERSION'!F110</f>
        <v>0</v>
      </c>
      <c r="H85" s="452">
        <f>'PROYECTO DE INVERSION'!G110</f>
        <v>0</v>
      </c>
      <c r="I85" s="452">
        <f>'PROYECTO DE INVERSION'!H110</f>
        <v>0</v>
      </c>
      <c r="J85" s="452">
        <f>'PROYECTO DE INVERSION'!I110</f>
        <v>0</v>
      </c>
      <c r="K85" s="452">
        <f>'PROYECTO DE INVERSION'!J110</f>
        <v>0</v>
      </c>
      <c r="L85" s="452">
        <f>'PROYECTO DE INVERSION'!K110</f>
        <v>0</v>
      </c>
      <c r="M85" s="452">
        <f>'PROYECTO DE INVERSION'!L110</f>
        <v>0</v>
      </c>
      <c r="N85" s="452">
        <f>'PROYECTO DE INVERSION'!M110</f>
        <v>0</v>
      </c>
      <c r="O85" s="82">
        <f>SUM(C85:N85)</f>
        <v>0</v>
      </c>
      <c r="P85" s="65"/>
      <c r="Q85" s="65"/>
    </row>
    <row r="86" spans="1:17" ht="26.25" customHeight="1">
      <c r="A86"/>
      <c r="B86" s="653" t="s">
        <v>84</v>
      </c>
      <c r="C86" s="454">
        <f>'PROYECTO DE INVERSION'!B111</f>
        <v>0</v>
      </c>
      <c r="D86" s="454">
        <f>'PROYECTO DE INVERSION'!C111</f>
        <v>0</v>
      </c>
      <c r="E86" s="454">
        <f>'PROYECTO DE INVERSION'!D111</f>
        <v>0</v>
      </c>
      <c r="F86" s="454">
        <f>'PROYECTO DE INVERSION'!E111</f>
        <v>0</v>
      </c>
      <c r="G86" s="454">
        <f>'PROYECTO DE INVERSION'!F111</f>
        <v>0</v>
      </c>
      <c r="H86" s="454">
        <f>'PROYECTO DE INVERSION'!G111</f>
        <v>0</v>
      </c>
      <c r="I86" s="454">
        <f>'PROYECTO DE INVERSION'!H111</f>
        <v>0</v>
      </c>
      <c r="J86" s="454">
        <f>'PROYECTO DE INVERSION'!I111</f>
        <v>0</v>
      </c>
      <c r="K86" s="454">
        <f>'PROYECTO DE INVERSION'!J111</f>
        <v>0</v>
      </c>
      <c r="L86" s="454">
        <f>'PROYECTO DE INVERSION'!K111</f>
        <v>0</v>
      </c>
      <c r="M86" s="454">
        <f>'PROYECTO DE INVERSION'!L111</f>
        <v>0</v>
      </c>
      <c r="N86" s="454">
        <f>'PROYECTO DE INVERSION'!M111</f>
        <v>0</v>
      </c>
      <c r="O86" s="82">
        <f>SUM(C86:N86)</f>
        <v>0</v>
      </c>
      <c r="P86" s="65"/>
      <c r="Q86" s="65"/>
    </row>
    <row r="87" spans="1:17" ht="26.25" customHeight="1">
      <c r="A87"/>
      <c r="B87" s="653" t="s">
        <v>139</v>
      </c>
      <c r="C87" s="456">
        <f>'PROYECTO DE INVERSION'!B112</f>
        <v>0</v>
      </c>
      <c r="D87" s="456">
        <f>'PROYECTO DE INVERSION'!C112</f>
        <v>0</v>
      </c>
      <c r="E87" s="456">
        <f>'PROYECTO DE INVERSION'!D112</f>
        <v>0</v>
      </c>
      <c r="F87" s="456">
        <f>'PROYECTO DE INVERSION'!E112</f>
        <v>0</v>
      </c>
      <c r="G87" s="456">
        <f>'PROYECTO DE INVERSION'!F112</f>
        <v>0</v>
      </c>
      <c r="H87" s="456">
        <f>'PROYECTO DE INVERSION'!G112</f>
        <v>0</v>
      </c>
      <c r="I87" s="456">
        <f>'PROYECTO DE INVERSION'!H112</f>
        <v>0</v>
      </c>
      <c r="J87" s="456">
        <f>'PROYECTO DE INVERSION'!I112</f>
        <v>0</v>
      </c>
      <c r="K87" s="456">
        <f>'PROYECTO DE INVERSION'!J112</f>
        <v>0</v>
      </c>
      <c r="L87" s="456">
        <f>'PROYECTO DE INVERSION'!K112</f>
        <v>0</v>
      </c>
      <c r="M87" s="456">
        <f>'PROYECTO DE INVERSION'!L112</f>
        <v>0</v>
      </c>
      <c r="N87" s="456">
        <f>'PROYECTO DE INVERSION'!M112</f>
        <v>0</v>
      </c>
      <c r="O87" s="65"/>
      <c r="P87" s="65"/>
      <c r="Q87" s="65"/>
    </row>
    <row r="88" spans="1:17" ht="26.25" customHeight="1">
      <c r="A88"/>
      <c r="B88" s="653" t="s">
        <v>140</v>
      </c>
      <c r="C88" s="456">
        <f>'PROYECTO DE INVERSION'!B113</f>
        <v>0</v>
      </c>
      <c r="D88" s="456">
        <f>'PROYECTO DE INVERSION'!C113</f>
        <v>0</v>
      </c>
      <c r="E88" s="456">
        <f>'PROYECTO DE INVERSION'!D113</f>
        <v>0</v>
      </c>
      <c r="F88" s="456">
        <f>'PROYECTO DE INVERSION'!E113</f>
        <v>0</v>
      </c>
      <c r="G88" s="456">
        <f>'PROYECTO DE INVERSION'!F113</f>
        <v>0</v>
      </c>
      <c r="H88" s="456">
        <f>'PROYECTO DE INVERSION'!G113</f>
        <v>0</v>
      </c>
      <c r="I88" s="456">
        <f>'PROYECTO DE INVERSION'!H113</f>
        <v>0</v>
      </c>
      <c r="J88" s="456">
        <f>'PROYECTO DE INVERSION'!I113</f>
        <v>0</v>
      </c>
      <c r="K88" s="456">
        <f>'PROYECTO DE INVERSION'!J113</f>
        <v>0</v>
      </c>
      <c r="L88" s="456">
        <f>'PROYECTO DE INVERSION'!K113</f>
        <v>0</v>
      </c>
      <c r="M88" s="456">
        <f>'PROYECTO DE INVERSION'!L113</f>
        <v>0</v>
      </c>
      <c r="N88" s="456">
        <f>'PROYECTO DE INVERSION'!M113</f>
        <v>0</v>
      </c>
      <c r="O88" s="65"/>
      <c r="P88" s="65"/>
      <c r="Q88" s="65"/>
    </row>
    <row r="89" spans="1:17" ht="51.75" customHeight="1">
      <c r="A89"/>
      <c r="B89" s="654" t="s">
        <v>141</v>
      </c>
      <c r="C89" s="350" t="str">
        <f>'PROYECTO DE INVERSION'!B114</f>
        <v>Aún falta dinero</v>
      </c>
      <c r="D89" s="350" t="str">
        <f>'PROYECTO DE INVERSION'!C114</f>
        <v>Aún falta dinero</v>
      </c>
      <c r="E89" s="350" t="str">
        <f>'PROYECTO DE INVERSION'!D114</f>
        <v>Aún falta dinero</v>
      </c>
      <c r="F89" s="350" t="str">
        <f>'PROYECTO DE INVERSION'!E114</f>
        <v>Aún falta dinero</v>
      </c>
      <c r="G89" s="350" t="str">
        <f>'PROYECTO DE INVERSION'!F114</f>
        <v>Aún falta dinero</v>
      </c>
      <c r="H89" s="350" t="str">
        <f>'PROYECTO DE INVERSION'!G114</f>
        <v>Aún falta dinero</v>
      </c>
      <c r="I89" s="350" t="str">
        <f>'PROYECTO DE INVERSION'!H114</f>
        <v>Aún falta dinero</v>
      </c>
      <c r="J89" s="350" t="str">
        <f>'PROYECTO DE INVERSION'!I114</f>
        <v>Aún falta dinero</v>
      </c>
      <c r="K89" s="350" t="str">
        <f>'PROYECTO DE INVERSION'!J114</f>
        <v>Aún falta dinero</v>
      </c>
      <c r="L89" s="350" t="str">
        <f>'PROYECTO DE INVERSION'!K114</f>
        <v>Aún falta dinero</v>
      </c>
      <c r="M89" s="350" t="str">
        <f>'PROYECTO DE INVERSION'!L114</f>
        <v>Aún falta dinero</v>
      </c>
      <c r="N89" s="350" t="str">
        <f>'PROYECTO DE INVERSION'!M114</f>
        <v>Aún falta dinero</v>
      </c>
      <c r="O89" s="73"/>
      <c r="P89" s="73"/>
      <c r="Q89" s="73"/>
    </row>
    <row r="90" spans="1:17">
      <c r="A90"/>
      <c r="B90"/>
      <c r="C90" s="458"/>
      <c r="D90"/>
      <c r="E90"/>
      <c r="F90"/>
      <c r="G90"/>
      <c r="H90"/>
      <c r="I90"/>
      <c r="J90"/>
      <c r="K90"/>
      <c r="L90"/>
      <c r="M90"/>
      <c r="N90"/>
    </row>
    <row r="91" spans="1:17">
      <c r="A91"/>
      <c r="B91"/>
      <c r="C91" s="458"/>
      <c r="D91"/>
      <c r="E91"/>
      <c r="F91"/>
      <c r="G91"/>
      <c r="H91"/>
      <c r="I91"/>
      <c r="J91"/>
      <c r="K91"/>
      <c r="L91"/>
      <c r="M91"/>
      <c r="N91"/>
    </row>
    <row r="92" spans="1:17">
      <c r="A92"/>
      <c r="B92"/>
      <c r="C92" s="458"/>
      <c r="D92"/>
      <c r="E92"/>
      <c r="F92"/>
      <c r="G92"/>
      <c r="H92"/>
      <c r="I92"/>
      <c r="J92"/>
      <c r="K92"/>
      <c r="L92"/>
      <c r="M92"/>
      <c r="N92"/>
    </row>
    <row r="93" spans="1:17">
      <c r="A93"/>
      <c r="B93"/>
      <c r="C93" s="458"/>
      <c r="D93"/>
      <c r="E93"/>
      <c r="F93"/>
      <c r="G93"/>
      <c r="H93"/>
      <c r="I93"/>
      <c r="J93"/>
      <c r="K93"/>
      <c r="L93"/>
      <c r="M93"/>
      <c r="N93"/>
    </row>
    <row r="94" spans="1:17" ht="15" thickBot="1">
      <c r="A94"/>
      <c r="B94"/>
      <c r="C94" s="458"/>
      <c r="D94"/>
      <c r="E94"/>
      <c r="F94"/>
      <c r="G94"/>
      <c r="H94" s="506"/>
      <c r="I94" s="506"/>
      <c r="J94" s="506"/>
      <c r="K94" s="506"/>
      <c r="L94" s="506"/>
      <c r="M94" s="506"/>
      <c r="N94" s="506"/>
      <c r="O94" s="18"/>
      <c r="P94" s="18"/>
    </row>
    <row r="95" spans="1:17" ht="24" thickBot="1">
      <c r="A95"/>
      <c r="B95" s="655" t="s">
        <v>142</v>
      </c>
      <c r="C95" s="460">
        <f>'PROYECTO DE INVERSION'!B124</f>
        <v>0</v>
      </c>
      <c r="D95"/>
      <c r="E95" s="899" t="s">
        <v>146</v>
      </c>
      <c r="F95" s="900"/>
      <c r="G95" s="471">
        <f>'PROYECTO DE INVERSION'!J130</f>
        <v>0</v>
      </c>
      <c r="H95" s="506"/>
      <c r="I95" s="506"/>
      <c r="J95" s="506"/>
      <c r="K95" s="506"/>
      <c r="L95" s="506"/>
      <c r="M95" s="506"/>
      <c r="N95" s="506"/>
      <c r="O95" s="18"/>
      <c r="P95" s="18"/>
    </row>
    <row r="96" spans="1:17" ht="24" thickBot="1">
      <c r="A96"/>
      <c r="B96" s="655" t="s">
        <v>143</v>
      </c>
      <c r="C96" s="460">
        <f>'PROYECTO DE INVERSION'!B125</f>
        <v>0</v>
      </c>
      <c r="D96"/>
      <c r="E96" s="899" t="s">
        <v>148</v>
      </c>
      <c r="F96" s="900"/>
      <c r="G96" s="471">
        <f>'PROYECTO DE INVERSION'!J131</f>
        <v>0</v>
      </c>
      <c r="H96" s="506"/>
      <c r="I96" s="506"/>
      <c r="J96" s="506"/>
      <c r="K96" s="506"/>
      <c r="L96" s="506"/>
      <c r="M96" s="506"/>
      <c r="N96" s="506"/>
      <c r="O96" s="18"/>
      <c r="P96" s="18"/>
    </row>
    <row r="97" spans="1:16" ht="24" thickBot="1">
      <c r="A97"/>
      <c r="B97" s="655" t="s">
        <v>144</v>
      </c>
      <c r="C97" s="460">
        <f>'PROYECTO DE INVERSION'!B126</f>
        <v>0</v>
      </c>
      <c r="D97"/>
      <c r="E97" s="899" t="s">
        <v>149</v>
      </c>
      <c r="F97" s="900"/>
      <c r="G97" s="471">
        <f>'PROYECTO DE INVERSION'!J134</f>
        <v>0</v>
      </c>
      <c r="H97" s="506"/>
      <c r="I97" s="506"/>
      <c r="J97" s="585"/>
      <c r="K97" s="585"/>
      <c r="L97" s="585"/>
      <c r="M97" s="585"/>
      <c r="N97" s="585"/>
      <c r="O97" s="140"/>
      <c r="P97" s="140"/>
    </row>
    <row r="98" spans="1:16" ht="24" thickBot="1">
      <c r="A98"/>
      <c r="B98" s="656" t="s">
        <v>145</v>
      </c>
      <c r="C98" s="460">
        <f>'PROYECTO DE INVERSION'!B130</f>
        <v>0</v>
      </c>
      <c r="D98"/>
      <c r="E98" s="899" t="s">
        <v>452</v>
      </c>
      <c r="F98" s="900"/>
      <c r="G98" s="471">
        <f>'PROYECTO DE INVERSION'!J135</f>
        <v>0</v>
      </c>
      <c r="H98" s="506"/>
      <c r="I98" s="473"/>
      <c r="J98" s="474"/>
      <c r="K98" s="474"/>
      <c r="L98" s="474"/>
      <c r="M98" s="474"/>
      <c r="N98" s="474"/>
      <c r="O98" s="413"/>
      <c r="P98" s="413"/>
    </row>
    <row r="99" spans="1:16" ht="24" thickBot="1">
      <c r="A99"/>
      <c r="B99" s="656" t="s">
        <v>147</v>
      </c>
      <c r="C99" s="460">
        <f>'PROYECTO DE INVERSION'!B131</f>
        <v>0</v>
      </c>
      <c r="D99"/>
      <c r="E99" s="899" t="s">
        <v>453</v>
      </c>
      <c r="F99" s="900"/>
      <c r="G99" s="471">
        <f>'PROYECTO DE INVERSION'!J136</f>
        <v>0</v>
      </c>
      <c r="H99" s="506"/>
      <c r="I99" s="476"/>
      <c r="J99" s="477"/>
      <c r="K99" s="474"/>
      <c r="L99" s="474"/>
      <c r="M99" s="474"/>
      <c r="N99" s="474"/>
      <c r="O99" s="413"/>
      <c r="P99" s="413"/>
    </row>
    <row r="100" spans="1:16" ht="36.75" customHeight="1" thickBot="1">
      <c r="A100"/>
      <c r="B100" s="655" t="s">
        <v>454</v>
      </c>
      <c r="C100" s="460">
        <f>'PROYECTO DE INVERSION'!B134</f>
        <v>0</v>
      </c>
      <c r="D100"/>
      <c r="E100" s="899" t="s">
        <v>155</v>
      </c>
      <c r="F100" s="900"/>
      <c r="G100" s="471" t="str">
        <f>'PROYECTO DE INVERSION'!J137</f>
        <v>No viable</v>
      </c>
      <c r="H100" s="506"/>
      <c r="I100" s="476"/>
      <c r="J100" s="477"/>
      <c r="K100" s="474"/>
      <c r="L100" s="474"/>
      <c r="M100" s="474"/>
      <c r="N100" s="474"/>
      <c r="O100" s="413"/>
      <c r="P100" s="416"/>
    </row>
    <row r="101" spans="1:16" ht="23.5">
      <c r="A101"/>
      <c r="B101" s="655" t="s">
        <v>150</v>
      </c>
      <c r="C101" s="465" t="e">
        <f>'PROYECTO DE INVERSION'!B135</f>
        <v>#DIV/0!</v>
      </c>
      <c r="D101"/>
      <c r="E101"/>
      <c r="F101"/>
      <c r="G101"/>
      <c r="H101" s="506"/>
      <c r="I101" s="476"/>
      <c r="J101" s="481"/>
      <c r="K101" s="474"/>
      <c r="L101" s="474"/>
      <c r="M101" s="474"/>
      <c r="N101" s="474"/>
      <c r="O101" s="416"/>
      <c r="P101" s="416"/>
    </row>
    <row r="102" spans="1:16" ht="23.5">
      <c r="A102"/>
      <c r="B102" s="655" t="s">
        <v>152</v>
      </c>
      <c r="C102" s="465" t="e">
        <f>'PROYECTO DE INVERSION'!B136</f>
        <v>#DIV/0!</v>
      </c>
      <c r="D102"/>
      <c r="E102"/>
      <c r="F102"/>
      <c r="G102"/>
      <c r="H102" s="506"/>
      <c r="I102" s="476"/>
      <c r="J102" s="586"/>
      <c r="K102" s="474"/>
      <c r="L102" s="474"/>
      <c r="M102" s="474"/>
      <c r="N102" s="587"/>
      <c r="O102" s="416"/>
      <c r="P102" s="416"/>
    </row>
    <row r="103" spans="1:16" ht="23.5">
      <c r="A103"/>
      <c r="B103" s="656" t="s">
        <v>154</v>
      </c>
      <c r="C103" s="460">
        <f>'PROYECTO DE INVERSION'!B137</f>
        <v>0</v>
      </c>
      <c r="D103"/>
      <c r="E103"/>
      <c r="F103"/>
      <c r="G103"/>
      <c r="H103" s="506"/>
      <c r="I103" s="476"/>
      <c r="J103" s="586"/>
      <c r="K103" s="474"/>
      <c r="L103" s="474"/>
      <c r="M103" s="587"/>
      <c r="N103" s="587"/>
      <c r="O103" s="416"/>
      <c r="P103" s="416"/>
    </row>
    <row r="104" spans="1:16" ht="23.5">
      <c r="A104"/>
      <c r="B104" s="655" t="s">
        <v>157</v>
      </c>
      <c r="C104" s="465">
        <f>'PROYECTO DE INVERSION'!B138</f>
        <v>0.20909090909090916</v>
      </c>
      <c r="D104" s="469"/>
      <c r="E104"/>
      <c r="F104"/>
      <c r="G104"/>
      <c r="H104" s="506"/>
      <c r="I104" s="476"/>
      <c r="J104" s="588"/>
      <c r="K104" s="474"/>
      <c r="L104" s="588"/>
      <c r="M104" s="587"/>
      <c r="N104" s="587"/>
      <c r="O104" s="416"/>
      <c r="P104" s="416"/>
    </row>
    <row r="105" spans="1:16" ht="23.5">
      <c r="A105"/>
      <c r="B105" s="655" t="s">
        <v>158</v>
      </c>
      <c r="C105" s="465" t="e">
        <f>'PROYECTO DE INVERSION'!B139</f>
        <v>#DIV/0!</v>
      </c>
      <c r="D105" s="472"/>
      <c r="E105"/>
      <c r="F105"/>
      <c r="G105"/>
      <c r="H105" s="506"/>
      <c r="I105" s="476"/>
      <c r="J105" s="589"/>
      <c r="K105" s="590"/>
      <c r="L105" s="590"/>
      <c r="M105" s="591"/>
      <c r="N105" s="591"/>
      <c r="O105" s="416"/>
      <c r="P105" s="416"/>
    </row>
    <row r="106" spans="1:16" ht="23.5">
      <c r="A106"/>
      <c r="B106" s="656" t="s">
        <v>455</v>
      </c>
      <c r="C106" s="460">
        <f>'PROYECTO DE INVERSION'!B140</f>
        <v>0</v>
      </c>
      <c r="D106" s="472"/>
      <c r="E106"/>
      <c r="F106"/>
      <c r="G106"/>
      <c r="H106" s="592"/>
      <c r="I106" s="593"/>
      <c r="J106" s="594"/>
      <c r="K106" s="594"/>
      <c r="L106" s="594"/>
      <c r="M106" s="594"/>
      <c r="N106" s="594"/>
      <c r="O106" s="424"/>
      <c r="P106" s="424"/>
    </row>
    <row r="107" spans="1:16" ht="23.5">
      <c r="A107"/>
      <c r="B107" s="656" t="s">
        <v>456</v>
      </c>
      <c r="C107" s="465">
        <f>'PROYECTO DE INVERSION'!B142</f>
        <v>0</v>
      </c>
      <c r="D107" s="472"/>
      <c r="E107"/>
      <c r="F107"/>
      <c r="G107"/>
      <c r="H107" s="506"/>
      <c r="I107" s="506"/>
      <c r="J107" s="506"/>
      <c r="K107" s="506"/>
      <c r="L107" s="506"/>
      <c r="M107" s="506"/>
      <c r="N107" s="506"/>
      <c r="O107" s="18"/>
      <c r="P107" s="18"/>
    </row>
    <row r="108" spans="1:16" ht="23.5">
      <c r="A108"/>
      <c r="B108" s="657" t="s">
        <v>160</v>
      </c>
      <c r="C108" s="595">
        <f>'PROYECTO DE INVERSION'!B143</f>
        <v>0</v>
      </c>
      <c r="D108" s="480"/>
      <c r="E108"/>
      <c r="F108"/>
      <c r="G108"/>
      <c r="H108"/>
      <c r="I108"/>
      <c r="J108"/>
      <c r="K108"/>
      <c r="L108"/>
      <c r="M108"/>
      <c r="N108"/>
    </row>
    <row r="109" spans="1:16">
      <c r="A109"/>
      <c r="B109"/>
      <c r="C109" s="458"/>
      <c r="D109" s="480"/>
      <c r="E109"/>
      <c r="F109"/>
      <c r="G109"/>
      <c r="H109"/>
      <c r="I109"/>
      <c r="J109"/>
      <c r="K109"/>
      <c r="L109"/>
      <c r="M109"/>
      <c r="N109"/>
    </row>
    <row r="110" spans="1:16">
      <c r="A110"/>
      <c r="B110"/>
      <c r="C110" s="458"/>
      <c r="D110" s="480"/>
      <c r="E110"/>
      <c r="F110"/>
      <c r="G110"/>
      <c r="H110"/>
      <c r="I110"/>
      <c r="J110"/>
      <c r="K110"/>
      <c r="L110"/>
      <c r="M110"/>
      <c r="N110"/>
    </row>
    <row r="111" spans="1:16" ht="26">
      <c r="A111" s="901"/>
      <c r="B111" s="901"/>
      <c r="C111" s="901"/>
      <c r="D111" s="901"/>
      <c r="E111" s="901"/>
      <c r="F111" s="901"/>
      <c r="G111" s="901"/>
      <c r="H111" s="901"/>
      <c r="I111" s="901"/>
      <c r="J111" s="901"/>
      <c r="K111"/>
      <c r="L111"/>
      <c r="M111"/>
      <c r="N111"/>
    </row>
    <row r="112" spans="1:16" ht="26">
      <c r="A112" s="902" t="s">
        <v>457</v>
      </c>
      <c r="B112" s="902"/>
      <c r="C112" s="902"/>
      <c r="D112" s="902"/>
      <c r="E112" s="902"/>
      <c r="F112" s="902"/>
      <c r="G112" s="902"/>
      <c r="H112" s="902"/>
      <c r="I112" s="902"/>
      <c r="J112" s="902"/>
    </row>
    <row r="113" spans="1:10" ht="15" thickBot="1">
      <c r="C113" s="64"/>
      <c r="D113" s="87"/>
      <c r="F113" s="86"/>
      <c r="G113" s="85"/>
    </row>
    <row r="114" spans="1:10" ht="15" customHeight="1">
      <c r="A114" s="903"/>
      <c r="B114" s="904"/>
      <c r="C114" s="904"/>
      <c r="D114" s="904"/>
      <c r="E114" s="904"/>
      <c r="F114" s="904"/>
      <c r="G114" s="904"/>
      <c r="H114" s="904"/>
      <c r="I114" s="904"/>
      <c r="J114" s="905"/>
    </row>
    <row r="115" spans="1:10">
      <c r="A115" s="906"/>
      <c r="B115" s="907"/>
      <c r="C115" s="907"/>
      <c r="D115" s="907"/>
      <c r="E115" s="907"/>
      <c r="F115" s="907"/>
      <c r="G115" s="907"/>
      <c r="H115" s="907"/>
      <c r="I115" s="907"/>
      <c r="J115" s="908"/>
    </row>
    <row r="116" spans="1:10">
      <c r="A116" s="906"/>
      <c r="B116" s="907"/>
      <c r="C116" s="907"/>
      <c r="D116" s="907"/>
      <c r="E116" s="907"/>
      <c r="F116" s="907"/>
      <c r="G116" s="907"/>
      <c r="H116" s="907"/>
      <c r="I116" s="907"/>
      <c r="J116" s="908"/>
    </row>
    <row r="117" spans="1:10">
      <c r="A117" s="906"/>
      <c r="B117" s="907"/>
      <c r="C117" s="907"/>
      <c r="D117" s="907"/>
      <c r="E117" s="907"/>
      <c r="F117" s="907"/>
      <c r="G117" s="907"/>
      <c r="H117" s="907"/>
      <c r="I117" s="907"/>
      <c r="J117" s="908"/>
    </row>
    <row r="118" spans="1:10">
      <c r="A118" s="906"/>
      <c r="B118" s="907"/>
      <c r="C118" s="907"/>
      <c r="D118" s="907"/>
      <c r="E118" s="907"/>
      <c r="F118" s="907"/>
      <c r="G118" s="907"/>
      <c r="H118" s="907"/>
      <c r="I118" s="907"/>
      <c r="J118" s="908"/>
    </row>
    <row r="119" spans="1:10">
      <c r="A119" s="906"/>
      <c r="B119" s="907"/>
      <c r="C119" s="907"/>
      <c r="D119" s="907"/>
      <c r="E119" s="907"/>
      <c r="F119" s="907"/>
      <c r="G119" s="907"/>
      <c r="H119" s="907"/>
      <c r="I119" s="907"/>
      <c r="J119" s="908"/>
    </row>
    <row r="120" spans="1:10">
      <c r="A120" s="906"/>
      <c r="B120" s="907"/>
      <c r="C120" s="907"/>
      <c r="D120" s="907"/>
      <c r="E120" s="907"/>
      <c r="F120" s="907"/>
      <c r="G120" s="907"/>
      <c r="H120" s="907"/>
      <c r="I120" s="907"/>
      <c r="J120" s="908"/>
    </row>
    <row r="121" spans="1:10">
      <c r="A121" s="906"/>
      <c r="B121" s="907"/>
      <c r="C121" s="907"/>
      <c r="D121" s="907"/>
      <c r="E121" s="907"/>
      <c r="F121" s="907"/>
      <c r="G121" s="907"/>
      <c r="H121" s="907"/>
      <c r="I121" s="907"/>
      <c r="J121" s="908"/>
    </row>
    <row r="122" spans="1:10">
      <c r="A122" s="906"/>
      <c r="B122" s="907"/>
      <c r="C122" s="907"/>
      <c r="D122" s="907"/>
      <c r="E122" s="907"/>
      <c r="F122" s="907"/>
      <c r="G122" s="907"/>
      <c r="H122" s="907"/>
      <c r="I122" s="907"/>
      <c r="J122" s="908"/>
    </row>
    <row r="123" spans="1:10">
      <c r="A123" s="906"/>
      <c r="B123" s="907"/>
      <c r="C123" s="907"/>
      <c r="D123" s="907"/>
      <c r="E123" s="907"/>
      <c r="F123" s="907"/>
      <c r="G123" s="907"/>
      <c r="H123" s="907"/>
      <c r="I123" s="907"/>
      <c r="J123" s="908"/>
    </row>
    <row r="124" spans="1:10">
      <c r="A124" s="906"/>
      <c r="B124" s="907"/>
      <c r="C124" s="907"/>
      <c r="D124" s="907"/>
      <c r="E124" s="907"/>
      <c r="F124" s="907"/>
      <c r="G124" s="907"/>
      <c r="H124" s="907"/>
      <c r="I124" s="907"/>
      <c r="J124" s="908"/>
    </row>
    <row r="125" spans="1:10">
      <c r="A125" s="906"/>
      <c r="B125" s="907"/>
      <c r="C125" s="907"/>
      <c r="D125" s="907"/>
      <c r="E125" s="907"/>
      <c r="F125" s="907"/>
      <c r="G125" s="907"/>
      <c r="H125" s="907"/>
      <c r="I125" s="907"/>
      <c r="J125" s="908"/>
    </row>
    <row r="126" spans="1:10" ht="15" thickBot="1">
      <c r="A126" s="909"/>
      <c r="B126" s="910"/>
      <c r="C126" s="910"/>
      <c r="D126" s="910"/>
      <c r="E126" s="910"/>
      <c r="F126" s="910"/>
      <c r="G126" s="910"/>
      <c r="H126" s="910"/>
      <c r="I126" s="910"/>
      <c r="J126" s="911"/>
    </row>
  </sheetData>
  <mergeCells count="16">
    <mergeCell ref="C58:N58"/>
    <mergeCell ref="A2:J2"/>
    <mergeCell ref="A8:J8"/>
    <mergeCell ref="A14:K14"/>
    <mergeCell ref="A23:K23"/>
    <mergeCell ref="J52:L52"/>
    <mergeCell ref="E100:F100"/>
    <mergeCell ref="A111:J111"/>
    <mergeCell ref="A112:J112"/>
    <mergeCell ref="A114:J126"/>
    <mergeCell ref="C66:N66"/>
    <mergeCell ref="E95:F95"/>
    <mergeCell ref="E96:F96"/>
    <mergeCell ref="E97:F97"/>
    <mergeCell ref="E98:F98"/>
    <mergeCell ref="E99:F99"/>
  </mergeCells>
  <conditionalFormatting sqref="C46">
    <cfRule type="colorScale" priority="7">
      <colorScale>
        <cfvo type="num" val="-1"/>
        <cfvo type="num" val="0"/>
        <color rgb="FFFF0000"/>
        <color rgb="FF00B050"/>
      </colorScale>
    </cfRule>
  </conditionalFormatting>
  <conditionalFormatting sqref="C87:N87">
    <cfRule type="colorScale" priority="6">
      <colorScale>
        <cfvo type="num" val="-1"/>
        <cfvo type="num" val="0"/>
        <cfvo type="num" val="1"/>
        <color rgb="FFF8696B"/>
        <color rgb="FFFFEB84"/>
        <color rgb="FF63BE7B"/>
      </colorScale>
    </cfRule>
  </conditionalFormatting>
  <conditionalFormatting sqref="C88:N88">
    <cfRule type="colorScale" priority="5">
      <colorScale>
        <cfvo type="num" val="-1"/>
        <cfvo type="num" val="0"/>
        <cfvo type="num" val="1"/>
        <color rgb="FFF8696B"/>
        <color rgb="FFFFEB84"/>
        <color rgb="FF63BE7B"/>
      </colorScale>
    </cfRule>
  </conditionalFormatting>
  <conditionalFormatting sqref="C89:N89">
    <cfRule type="containsText" dxfId="3" priority="2" operator="containsText" text="Lograste recuperar la inversión">
      <formula>NOT(ISERROR(SEARCH("Lograste recuperar la inversión",C89)))</formula>
    </cfRule>
    <cfRule type="containsText" dxfId="2" priority="3" operator="containsText" text="Aún falta dinero">
      <formula>NOT(ISERROR(SEARCH("Aún falta dinero",C89)))</formula>
    </cfRule>
    <cfRule type="colorScale" priority="4">
      <colorScale>
        <cfvo type="formula" val="&quot;RECUPERO&quot;"/>
        <cfvo type="formula" val="&quot;NO RECUPERO&quot;"/>
        <color rgb="FF92D050"/>
        <color rgb="FFFF0000"/>
      </colorScale>
    </cfRule>
  </conditionalFormatting>
  <conditionalFormatting sqref="F44:G45 G46 F47:G48">
    <cfRule type="containsText" dxfId="1" priority="9" operator="containsText" text="ESTAS A PERDIDA">
      <formula>NOT(ISERROR(SEARCH("ESTAS A PERDIDA",F44)))</formula>
    </cfRule>
    <cfRule type="containsText" dxfId="0" priority="10" operator="containsText" text="TIENES GANANCIA">
      <formula>NOT(ISERROR(SEARCH("TIENES GANANCIA",F44)))</formula>
    </cfRule>
  </conditionalFormatting>
  <conditionalFormatting sqref="G38">
    <cfRule type="colorScale" priority="11">
      <colorScale>
        <cfvo type="num" val="-1"/>
        <cfvo type="num" val="0"/>
        <cfvo type="num" val="1"/>
        <color rgb="FFF8696B"/>
        <color rgb="FFFFEB84"/>
        <color rgb="FF63BE7B"/>
      </colorScale>
    </cfRule>
  </conditionalFormatting>
  <conditionalFormatting sqref="I38">
    <cfRule type="colorScale" priority="8">
      <colorScale>
        <cfvo type="num" val="-1"/>
        <cfvo type="num" val="0"/>
        <cfvo type="num" val="1"/>
        <color rgb="FFF8696B"/>
        <color rgb="FFFFEB84"/>
        <color rgb="FF63BE7B"/>
      </colorScale>
    </cfRule>
  </conditionalFormatting>
  <conditionalFormatting sqref="J106:P106">
    <cfRule type="colorScale" priority="1">
      <colorScale>
        <cfvo type="num" val="0"/>
        <cfvo type="num" val="1"/>
        <color theme="0"/>
        <color rgb="FF00B050"/>
      </colorScale>
    </cfRule>
  </conditionalFormatting>
  <pageMargins left="0.7" right="0.7" top="0.75" bottom="0.75" header="0.3" footer="0.3"/>
  <pageSetup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6"/>
  <sheetViews>
    <sheetView workbookViewId="0">
      <selection activeCell="B3" sqref="B3:B6"/>
    </sheetView>
  </sheetViews>
  <sheetFormatPr baseColWidth="10" defaultColWidth="11.453125" defaultRowHeight="14.5"/>
  <sheetData>
    <row r="3" spans="2:2">
      <c r="B3" t="s">
        <v>458</v>
      </c>
    </row>
    <row r="4" spans="2:2">
      <c r="B4" t="s">
        <v>459</v>
      </c>
    </row>
    <row r="5" spans="2:2">
      <c r="B5" t="s">
        <v>460</v>
      </c>
    </row>
    <row r="6" spans="2:2">
      <c r="B6" t="s">
        <v>461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9:O87"/>
  <sheetViews>
    <sheetView showGridLines="0" topLeftCell="A64" zoomScale="50" zoomScaleNormal="50" workbookViewId="0">
      <selection activeCell="J45" sqref="J45:J47"/>
    </sheetView>
  </sheetViews>
  <sheetFormatPr baseColWidth="10" defaultColWidth="11.453125" defaultRowHeight="14.5"/>
  <cols>
    <col min="1" max="1" width="44.453125" style="18" customWidth="1"/>
    <col min="2" max="2" width="22.1796875" style="18" customWidth="1"/>
    <col min="3" max="3" width="22.453125" style="18" bestFit="1" customWidth="1"/>
    <col min="4" max="4" width="19.453125" style="18" bestFit="1" customWidth="1"/>
    <col min="5" max="5" width="20.453125" style="18" customWidth="1"/>
    <col min="6" max="7" width="17.81640625" style="18" customWidth="1"/>
    <col min="8" max="8" width="38.453125" style="18" bestFit="1" customWidth="1"/>
    <col min="9" max="9" width="41" style="18" customWidth="1"/>
    <col min="10" max="10" width="22.1796875" style="18" customWidth="1"/>
    <col min="11" max="11" width="19.453125" style="18" bestFit="1" customWidth="1"/>
    <col min="12" max="12" width="16.453125" style="18" bestFit="1" customWidth="1"/>
    <col min="13" max="14" width="16.453125" style="18" customWidth="1"/>
    <col min="15" max="15" width="16" style="18" customWidth="1"/>
    <col min="16" max="17" width="14" style="18" customWidth="1"/>
    <col min="18" max="16384" width="11.453125" style="18"/>
  </cols>
  <sheetData>
    <row r="9" spans="1:12" ht="15" thickBot="1"/>
    <row r="10" spans="1:12" s="20" customFormat="1" ht="32.25" customHeight="1" thickBot="1">
      <c r="A10" s="19" t="s">
        <v>0</v>
      </c>
      <c r="B10" s="713">
        <f>INDICE!I11</f>
        <v>0</v>
      </c>
      <c r="C10" s="714"/>
      <c r="D10" s="714"/>
      <c r="E10" s="715"/>
      <c r="H10" s="19" t="s">
        <v>3</v>
      </c>
      <c r="I10" s="713">
        <f>INDICE!I13</f>
        <v>0</v>
      </c>
      <c r="J10" s="714"/>
      <c r="K10" s="714"/>
      <c r="L10" s="715"/>
    </row>
    <row r="39" spans="1:10" ht="19.5" customHeight="1"/>
    <row r="40" spans="1:10" ht="15" thickBot="1"/>
    <row r="41" spans="1:10" ht="24" customHeight="1" thickBot="1">
      <c r="A41" s="189" t="s">
        <v>465</v>
      </c>
      <c r="B41" s="187"/>
      <c r="I41" s="193" t="s">
        <v>473</v>
      </c>
      <c r="J41" s="196"/>
    </row>
    <row r="42" spans="1:10" ht="24" customHeight="1" thickBot="1">
      <c r="A42" s="189" t="s">
        <v>466</v>
      </c>
      <c r="B42" s="187"/>
      <c r="I42" s="193" t="s">
        <v>474</v>
      </c>
      <c r="J42" s="196"/>
    </row>
    <row r="43" spans="1:10" ht="24" customHeight="1" thickBot="1">
      <c r="A43" s="189" t="s">
        <v>467</v>
      </c>
      <c r="B43" s="187"/>
      <c r="I43" s="193" t="s">
        <v>475</v>
      </c>
      <c r="J43" s="196"/>
    </row>
    <row r="44" spans="1:10" ht="24" customHeight="1" thickBot="1">
      <c r="A44" s="189" t="s">
        <v>468</v>
      </c>
      <c r="B44" s="187"/>
      <c r="I44" s="193" t="s">
        <v>8</v>
      </c>
      <c r="J44" s="197">
        <f>B58</f>
        <v>0</v>
      </c>
    </row>
    <row r="45" spans="1:10" ht="24" customHeight="1" thickBot="1">
      <c r="A45" s="189" t="s">
        <v>469</v>
      </c>
      <c r="B45" s="187"/>
      <c r="I45" s="193" t="s">
        <v>476</v>
      </c>
      <c r="J45" s="196"/>
    </row>
    <row r="46" spans="1:10" ht="24" customHeight="1" thickBot="1">
      <c r="A46" s="189" t="s">
        <v>470</v>
      </c>
      <c r="B46" s="187"/>
      <c r="I46" s="193" t="s">
        <v>477</v>
      </c>
      <c r="J46" s="196"/>
    </row>
    <row r="47" spans="1:10" ht="24" customHeight="1" thickBot="1">
      <c r="A47" s="190" t="s">
        <v>471</v>
      </c>
      <c r="B47" s="187"/>
      <c r="I47" s="193" t="s">
        <v>478</v>
      </c>
      <c r="J47" s="196"/>
    </row>
    <row r="48" spans="1:10" ht="24" customHeight="1" thickBot="1">
      <c r="A48" s="189" t="s">
        <v>472</v>
      </c>
      <c r="B48" s="187"/>
      <c r="I48" s="193"/>
      <c r="J48" s="198"/>
    </row>
    <row r="49" spans="1:13" ht="24" customHeight="1" thickBot="1">
      <c r="A49" s="189"/>
      <c r="B49" s="187"/>
      <c r="I49" s="193"/>
      <c r="J49" s="196"/>
    </row>
    <row r="50" spans="1:13" ht="24" customHeight="1" thickBot="1">
      <c r="A50" s="189"/>
      <c r="B50" s="187"/>
      <c r="I50" s="193"/>
      <c r="J50" s="196"/>
      <c r="M50" s="21"/>
    </row>
    <row r="51" spans="1:13" ht="24" customHeight="1" thickBot="1">
      <c r="A51" s="189"/>
      <c r="B51" s="187"/>
      <c r="I51" s="193"/>
      <c r="J51" s="196"/>
    </row>
    <row r="52" spans="1:13" ht="24" customHeight="1" thickBot="1">
      <c r="A52" s="189"/>
      <c r="B52" s="187"/>
      <c r="I52" s="193"/>
      <c r="J52" s="196"/>
    </row>
    <row r="53" spans="1:13" ht="24" customHeight="1" thickBot="1">
      <c r="A53" s="189"/>
      <c r="B53" s="187"/>
      <c r="I53" s="193"/>
      <c r="J53" s="198"/>
    </row>
    <row r="54" spans="1:13" ht="24" customHeight="1" thickBot="1">
      <c r="A54" s="189"/>
      <c r="B54" s="187"/>
      <c r="I54" s="193"/>
      <c r="J54" s="196"/>
    </row>
    <row r="55" spans="1:13" ht="24" customHeight="1" thickBot="1">
      <c r="A55" s="189"/>
      <c r="B55" s="188"/>
      <c r="I55" s="193"/>
      <c r="J55" s="196"/>
    </row>
    <row r="56" spans="1:13" ht="24" customHeight="1" thickBot="1">
      <c r="A56" s="189"/>
      <c r="B56" s="187"/>
      <c r="I56" s="193"/>
      <c r="J56" s="196"/>
    </row>
    <row r="57" spans="1:13" ht="24" customHeight="1" thickBot="1">
      <c r="A57" s="189"/>
      <c r="B57" s="187"/>
      <c r="I57" s="194" t="str">
        <f>'PROYECTO DE INVERSION'!A110</f>
        <v>TOTAL COSTOS FIJOS</v>
      </c>
      <c r="J57" s="195">
        <f>SUM(J41:J50)</f>
        <v>0</v>
      </c>
    </row>
    <row r="58" spans="1:13" ht="21.5" thickBot="1">
      <c r="A58" s="191" t="s">
        <v>12</v>
      </c>
      <c r="B58" s="192">
        <f>SUM(B41:B57)</f>
        <v>0</v>
      </c>
    </row>
    <row r="61" spans="1:13">
      <c r="D61" s="21"/>
    </row>
    <row r="68" spans="8:15" ht="15.5">
      <c r="H68" s="22"/>
      <c r="I68" s="23"/>
    </row>
    <row r="69" spans="8:15" ht="15.5">
      <c r="H69" s="22"/>
      <c r="I69" s="23"/>
    </row>
    <row r="70" spans="8:15" ht="15.5">
      <c r="H70" s="22"/>
      <c r="I70" s="23"/>
    </row>
    <row r="71" spans="8:15" ht="15.5">
      <c r="H71" s="22"/>
      <c r="I71" s="23"/>
    </row>
    <row r="73" spans="8:15">
      <c r="O73" s="24"/>
    </row>
    <row r="84" spans="2:11" ht="43.5" customHeight="1"/>
    <row r="85" spans="2:11" ht="43.5" customHeight="1"/>
    <row r="86" spans="2:11" ht="32.25" customHeight="1">
      <c r="B86" s="55"/>
      <c r="C86" s="57"/>
      <c r="E86" s="58"/>
      <c r="F86" s="59"/>
      <c r="G86" s="59"/>
      <c r="H86" s="26"/>
      <c r="I86" s="4"/>
      <c r="J86" s="1"/>
      <c r="K86" s="1"/>
    </row>
    <row r="87" spans="2:11">
      <c r="B87" s="55"/>
      <c r="C87" s="57"/>
      <c r="E87" s="58"/>
      <c r="F87" s="59"/>
      <c r="G87" s="59"/>
      <c r="H87" s="26"/>
      <c r="I87" s="4"/>
      <c r="J87" s="1"/>
      <c r="K87" s="1"/>
    </row>
  </sheetData>
  <mergeCells count="2">
    <mergeCell ref="B10:E10"/>
    <mergeCell ref="I10:L10"/>
  </mergeCells>
  <conditionalFormatting sqref="F86:G87">
    <cfRule type="containsText" dxfId="35" priority="25" operator="containsText" text="ESTAS A PERDIDA">
      <formula>NOT(ISERROR(SEARCH("ESTAS A PERDIDA",F86)))</formula>
    </cfRule>
    <cfRule type="containsText" dxfId="34" priority="26" operator="containsText" text="TIENES GANANCIA">
      <formula>NOT(ISERROR(SEARCH("TIENES GANANCIA",F86)))</formula>
    </cfRule>
  </conditionalFormatting>
  <pageMargins left="0.7" right="0.7" top="0.75" bottom="0.75" header="0.3" footer="0.3"/>
  <pageSetup orientation="portrait"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S147"/>
  <sheetViews>
    <sheetView showGridLines="0" topLeftCell="E1" zoomScale="69" zoomScaleNormal="69" workbookViewId="0">
      <selection activeCell="K9" sqref="K9:K18"/>
    </sheetView>
  </sheetViews>
  <sheetFormatPr baseColWidth="10" defaultColWidth="11.453125" defaultRowHeight="14.5"/>
  <cols>
    <col min="1" max="1" width="39" style="18" customWidth="1"/>
    <col min="2" max="2" width="22.1796875" style="18" customWidth="1"/>
    <col min="3" max="3" width="22.453125" style="18" bestFit="1" customWidth="1"/>
    <col min="4" max="4" width="19.453125" style="18" bestFit="1" customWidth="1"/>
    <col min="5" max="5" width="20.453125" style="18" customWidth="1"/>
    <col min="6" max="7" width="17.81640625" style="18" customWidth="1"/>
    <col min="8" max="8" width="38.453125" style="18" bestFit="1" customWidth="1"/>
    <col min="9" max="9" width="49.453125" style="18" customWidth="1"/>
    <col min="10" max="10" width="22.1796875" style="18" customWidth="1"/>
    <col min="11" max="11" width="25.453125" style="18" customWidth="1"/>
    <col min="12" max="12" width="29.453125" style="18" customWidth="1"/>
    <col min="13" max="13" width="30.1796875" style="18" customWidth="1"/>
    <col min="14" max="14" width="16.453125" style="18" customWidth="1"/>
    <col min="15" max="15" width="16" style="18" customWidth="1"/>
    <col min="16" max="17" width="14" style="18" customWidth="1"/>
    <col min="18" max="16384" width="11.453125" style="18"/>
  </cols>
  <sheetData>
    <row r="1" spans="1:19" ht="15" customHeight="1"/>
    <row r="2" spans="1:19">
      <c r="J2" s="3"/>
      <c r="K2" s="1"/>
      <c r="L2" s="1"/>
      <c r="M2" s="1"/>
      <c r="N2" s="26"/>
      <c r="O2" s="4"/>
      <c r="P2" s="1"/>
      <c r="Q2" s="1"/>
    </row>
    <row r="3" spans="1:19" ht="41.25" customHeight="1">
      <c r="N3" s="27"/>
      <c r="O3" s="28"/>
      <c r="P3" s="29"/>
      <c r="Q3" s="30"/>
    </row>
    <row r="5" spans="1:19" ht="15" thickBot="1"/>
    <row r="6" spans="1:19" s="21" customFormat="1" ht="15" customHeight="1">
      <c r="A6" s="717" t="s">
        <v>13</v>
      </c>
      <c r="B6" s="720" t="s">
        <v>14</v>
      </c>
      <c r="C6" s="720" t="s">
        <v>15</v>
      </c>
      <c r="D6" s="720" t="s">
        <v>16</v>
      </c>
      <c r="E6" s="723" t="s">
        <v>17</v>
      </c>
      <c r="F6" s="723" t="s">
        <v>18</v>
      </c>
      <c r="G6" s="723" t="s">
        <v>19</v>
      </c>
      <c r="H6" s="92"/>
      <c r="I6" s="726" t="str">
        <f>A6</f>
        <v>PRODUCTOS</v>
      </c>
      <c r="J6" s="726" t="str">
        <f>B6</f>
        <v>PRECIO DE VENTA</v>
      </c>
      <c r="K6" s="742" t="s">
        <v>20</v>
      </c>
      <c r="L6" s="726" t="s">
        <v>21</v>
      </c>
      <c r="M6" s="726" t="s">
        <v>22</v>
      </c>
      <c r="N6" s="716"/>
      <c r="O6" s="716"/>
      <c r="P6" s="716"/>
      <c r="Q6" s="205"/>
      <c r="R6" s="205"/>
      <c r="S6" s="716"/>
    </row>
    <row r="7" spans="1:19" s="21" customFormat="1">
      <c r="A7" s="718"/>
      <c r="B7" s="721"/>
      <c r="C7" s="721"/>
      <c r="D7" s="721"/>
      <c r="E7" s="724"/>
      <c r="F7" s="724"/>
      <c r="G7" s="724"/>
      <c r="H7" s="92"/>
      <c r="I7" s="727"/>
      <c r="J7" s="727"/>
      <c r="K7" s="743"/>
      <c r="L7" s="727"/>
      <c r="M7" s="727"/>
      <c r="N7" s="716"/>
      <c r="O7" s="716"/>
      <c r="P7" s="716"/>
      <c r="Q7" s="205"/>
      <c r="R7" s="205"/>
      <c r="S7" s="716"/>
    </row>
    <row r="8" spans="1:19" s="21" customFormat="1" ht="15" thickBot="1">
      <c r="A8" s="719"/>
      <c r="B8" s="722"/>
      <c r="C8" s="722"/>
      <c r="D8" s="722"/>
      <c r="E8" s="725"/>
      <c r="F8" s="725"/>
      <c r="G8" s="725"/>
      <c r="H8" s="92"/>
      <c r="I8" s="728"/>
      <c r="J8" s="728"/>
      <c r="K8" s="744"/>
      <c r="L8" s="728"/>
      <c r="M8" s="728"/>
      <c r="N8" s="716"/>
      <c r="O8" s="716"/>
      <c r="P8" s="716"/>
      <c r="Q8" s="205"/>
      <c r="R8" s="205"/>
      <c r="S8" s="716"/>
    </row>
    <row r="9" spans="1:19" s="21" customFormat="1" ht="16" thickBot="1">
      <c r="A9" s="129"/>
      <c r="B9" s="130"/>
      <c r="C9" s="130"/>
      <c r="D9" s="130"/>
      <c r="E9" s="482">
        <f>C9+D9</f>
        <v>0</v>
      </c>
      <c r="F9" s="483">
        <f>IFERROR(E9/B9,0)</f>
        <v>0</v>
      </c>
      <c r="G9" s="482">
        <f>IFERROR(B9-E9,0)</f>
        <v>0</v>
      </c>
      <c r="H9" s="93"/>
      <c r="I9" s="484">
        <f>A9</f>
        <v>0</v>
      </c>
      <c r="J9" s="485">
        <f>B9</f>
        <v>0</v>
      </c>
      <c r="K9" s="134"/>
      <c r="L9" s="490">
        <f>J9*K9</f>
        <v>0</v>
      </c>
      <c r="M9" s="491">
        <f>E9*K9</f>
        <v>0</v>
      </c>
      <c r="N9" s="94"/>
      <c r="O9" s="50"/>
      <c r="P9" s="94"/>
      <c r="Q9" s="4"/>
      <c r="R9" s="1"/>
      <c r="S9" s="1"/>
    </row>
    <row r="10" spans="1:19" s="21" customFormat="1" ht="16" thickBot="1">
      <c r="A10" s="129"/>
      <c r="B10" s="131"/>
      <c r="C10" s="131"/>
      <c r="D10" s="130"/>
      <c r="E10" s="482">
        <f t="shared" ref="E10:E28" si="0">C10+D10</f>
        <v>0</v>
      </c>
      <c r="F10" s="483">
        <f t="shared" ref="F10:F28" si="1">IFERROR(E10/B10,0)</f>
        <v>0</v>
      </c>
      <c r="G10" s="482">
        <f t="shared" ref="G10:G28" si="2">IFERROR(B10-E10,0)</f>
        <v>0</v>
      </c>
      <c r="H10" s="93"/>
      <c r="I10" s="486">
        <f t="shared" ref="I10:J28" si="3">A10</f>
        <v>0</v>
      </c>
      <c r="J10" s="487">
        <f t="shared" si="3"/>
        <v>0</v>
      </c>
      <c r="K10" s="134"/>
      <c r="L10" s="492">
        <f t="shared" ref="L10:L28" si="4">J10*K10</f>
        <v>0</v>
      </c>
      <c r="M10" s="493">
        <f t="shared" ref="M10:M28" si="5">E10*K10</f>
        <v>0</v>
      </c>
      <c r="N10" s="94"/>
      <c r="O10" s="50"/>
      <c r="P10" s="94"/>
      <c r="Q10" s="4"/>
      <c r="R10" s="1"/>
      <c r="S10" s="1"/>
    </row>
    <row r="11" spans="1:19" s="21" customFormat="1" ht="16" thickBot="1">
      <c r="A11" s="129"/>
      <c r="B11" s="131"/>
      <c r="C11" s="131"/>
      <c r="D11" s="130"/>
      <c r="E11" s="482">
        <f t="shared" si="0"/>
        <v>0</v>
      </c>
      <c r="F11" s="483">
        <f t="shared" si="1"/>
        <v>0</v>
      </c>
      <c r="G11" s="482">
        <f t="shared" si="2"/>
        <v>0</v>
      </c>
      <c r="H11" s="93"/>
      <c r="I11" s="486">
        <f t="shared" si="3"/>
        <v>0</v>
      </c>
      <c r="J11" s="487">
        <f t="shared" si="3"/>
        <v>0</v>
      </c>
      <c r="K11" s="134"/>
      <c r="L11" s="492">
        <f t="shared" si="4"/>
        <v>0</v>
      </c>
      <c r="M11" s="493">
        <f t="shared" si="5"/>
        <v>0</v>
      </c>
      <c r="N11" s="94"/>
      <c r="O11" s="50"/>
      <c r="P11" s="94"/>
      <c r="Q11" s="4"/>
      <c r="R11" s="1"/>
      <c r="S11" s="1"/>
    </row>
    <row r="12" spans="1:19" s="21" customFormat="1" ht="16" thickBot="1">
      <c r="A12" s="133"/>
      <c r="B12" s="131"/>
      <c r="C12" s="131"/>
      <c r="D12" s="130"/>
      <c r="E12" s="482">
        <f t="shared" si="0"/>
        <v>0</v>
      </c>
      <c r="F12" s="483">
        <f t="shared" si="1"/>
        <v>0</v>
      </c>
      <c r="G12" s="482">
        <f t="shared" si="2"/>
        <v>0</v>
      </c>
      <c r="H12" s="93"/>
      <c r="I12" s="486">
        <f t="shared" si="3"/>
        <v>0</v>
      </c>
      <c r="J12" s="487">
        <f t="shared" si="3"/>
        <v>0</v>
      </c>
      <c r="K12" s="134"/>
      <c r="L12" s="492">
        <f t="shared" si="4"/>
        <v>0</v>
      </c>
      <c r="M12" s="493">
        <f t="shared" si="5"/>
        <v>0</v>
      </c>
      <c r="N12" s="94"/>
      <c r="O12" s="50"/>
      <c r="P12" s="94"/>
      <c r="Q12" s="4"/>
      <c r="R12" s="1"/>
      <c r="S12" s="1"/>
    </row>
    <row r="13" spans="1:19" s="21" customFormat="1" ht="16" thickBot="1">
      <c r="A13" s="133"/>
      <c r="B13" s="131"/>
      <c r="C13" s="131"/>
      <c r="D13" s="130"/>
      <c r="E13" s="482">
        <f t="shared" si="0"/>
        <v>0</v>
      </c>
      <c r="F13" s="483">
        <f t="shared" si="1"/>
        <v>0</v>
      </c>
      <c r="G13" s="482">
        <f t="shared" si="2"/>
        <v>0</v>
      </c>
      <c r="H13" s="93"/>
      <c r="I13" s="486">
        <f t="shared" si="3"/>
        <v>0</v>
      </c>
      <c r="J13" s="487">
        <f t="shared" si="3"/>
        <v>0</v>
      </c>
      <c r="K13" s="134"/>
      <c r="L13" s="492">
        <f t="shared" si="4"/>
        <v>0</v>
      </c>
      <c r="M13" s="493">
        <f t="shared" si="5"/>
        <v>0</v>
      </c>
      <c r="N13" s="94"/>
      <c r="O13" s="50"/>
      <c r="P13" s="94"/>
      <c r="Q13" s="4"/>
      <c r="R13" s="1"/>
      <c r="S13" s="1"/>
    </row>
    <row r="14" spans="1:19" s="21" customFormat="1" ht="16" thickBot="1">
      <c r="A14" s="133"/>
      <c r="B14" s="131"/>
      <c r="C14" s="131"/>
      <c r="D14" s="130"/>
      <c r="E14" s="482">
        <f t="shared" si="0"/>
        <v>0</v>
      </c>
      <c r="F14" s="483">
        <f t="shared" si="1"/>
        <v>0</v>
      </c>
      <c r="G14" s="482">
        <f t="shared" si="2"/>
        <v>0</v>
      </c>
      <c r="H14" s="93"/>
      <c r="I14" s="486">
        <f t="shared" si="3"/>
        <v>0</v>
      </c>
      <c r="J14" s="487">
        <f t="shared" si="3"/>
        <v>0</v>
      </c>
      <c r="K14" s="134"/>
      <c r="L14" s="492">
        <f t="shared" si="4"/>
        <v>0</v>
      </c>
      <c r="M14" s="493">
        <f t="shared" si="5"/>
        <v>0</v>
      </c>
      <c r="N14" s="94"/>
      <c r="O14" s="50"/>
      <c r="P14" s="94"/>
      <c r="Q14" s="4"/>
      <c r="R14" s="1"/>
      <c r="S14" s="1"/>
    </row>
    <row r="15" spans="1:19" s="21" customFormat="1" ht="16" thickBot="1">
      <c r="A15" s="133"/>
      <c r="B15" s="131"/>
      <c r="C15" s="131"/>
      <c r="D15" s="130"/>
      <c r="E15" s="482">
        <f t="shared" si="0"/>
        <v>0</v>
      </c>
      <c r="F15" s="483">
        <f t="shared" si="1"/>
        <v>0</v>
      </c>
      <c r="G15" s="482">
        <f t="shared" si="2"/>
        <v>0</v>
      </c>
      <c r="H15" s="93"/>
      <c r="I15" s="486">
        <f t="shared" si="3"/>
        <v>0</v>
      </c>
      <c r="J15" s="487">
        <f t="shared" si="3"/>
        <v>0</v>
      </c>
      <c r="K15" s="134"/>
      <c r="L15" s="492">
        <f t="shared" si="4"/>
        <v>0</v>
      </c>
      <c r="M15" s="493">
        <f t="shared" si="5"/>
        <v>0</v>
      </c>
      <c r="N15" s="94"/>
      <c r="O15" s="50"/>
      <c r="P15" s="94"/>
      <c r="Q15" s="4"/>
      <c r="R15" s="1"/>
      <c r="S15" s="1"/>
    </row>
    <row r="16" spans="1:19" s="21" customFormat="1" ht="16" thickBot="1">
      <c r="A16" s="133"/>
      <c r="B16" s="131"/>
      <c r="C16" s="131"/>
      <c r="D16" s="130"/>
      <c r="E16" s="482">
        <f t="shared" si="0"/>
        <v>0</v>
      </c>
      <c r="F16" s="483">
        <f t="shared" si="1"/>
        <v>0</v>
      </c>
      <c r="G16" s="482">
        <f t="shared" si="2"/>
        <v>0</v>
      </c>
      <c r="H16" s="93"/>
      <c r="I16" s="486">
        <f t="shared" si="3"/>
        <v>0</v>
      </c>
      <c r="J16" s="487">
        <f t="shared" si="3"/>
        <v>0</v>
      </c>
      <c r="K16" s="134"/>
      <c r="L16" s="492">
        <f t="shared" si="4"/>
        <v>0</v>
      </c>
      <c r="M16" s="493">
        <f t="shared" si="5"/>
        <v>0</v>
      </c>
      <c r="N16" s="94"/>
      <c r="O16" s="50"/>
      <c r="P16" s="94"/>
      <c r="Q16" s="4"/>
      <c r="R16" s="1"/>
      <c r="S16" s="1"/>
    </row>
    <row r="17" spans="1:19" s="21" customFormat="1" ht="16" thickBot="1">
      <c r="A17" s="133"/>
      <c r="B17" s="131"/>
      <c r="C17" s="131"/>
      <c r="D17" s="130"/>
      <c r="E17" s="482">
        <f t="shared" si="0"/>
        <v>0</v>
      </c>
      <c r="F17" s="483">
        <f t="shared" si="1"/>
        <v>0</v>
      </c>
      <c r="G17" s="482">
        <f t="shared" si="2"/>
        <v>0</v>
      </c>
      <c r="H17" s="93"/>
      <c r="I17" s="486">
        <f t="shared" si="3"/>
        <v>0</v>
      </c>
      <c r="J17" s="487">
        <f t="shared" si="3"/>
        <v>0</v>
      </c>
      <c r="K17" s="134"/>
      <c r="L17" s="492">
        <f t="shared" si="4"/>
        <v>0</v>
      </c>
      <c r="M17" s="493">
        <f t="shared" si="5"/>
        <v>0</v>
      </c>
      <c r="N17" s="94"/>
      <c r="O17" s="50"/>
      <c r="P17" s="94"/>
      <c r="Q17" s="4"/>
      <c r="R17" s="1"/>
      <c r="S17" s="1"/>
    </row>
    <row r="18" spans="1:19" s="21" customFormat="1" ht="16" thickBot="1">
      <c r="A18" s="133"/>
      <c r="B18" s="131"/>
      <c r="C18" s="131"/>
      <c r="D18" s="130"/>
      <c r="E18" s="482">
        <f t="shared" si="0"/>
        <v>0</v>
      </c>
      <c r="F18" s="483">
        <f t="shared" si="1"/>
        <v>0</v>
      </c>
      <c r="G18" s="482">
        <f t="shared" si="2"/>
        <v>0</v>
      </c>
      <c r="H18" s="93"/>
      <c r="I18" s="486">
        <f t="shared" si="3"/>
        <v>0</v>
      </c>
      <c r="J18" s="487">
        <f t="shared" si="3"/>
        <v>0</v>
      </c>
      <c r="K18" s="134"/>
      <c r="L18" s="492">
        <f t="shared" si="4"/>
        <v>0</v>
      </c>
      <c r="M18" s="493">
        <f t="shared" si="5"/>
        <v>0</v>
      </c>
      <c r="N18" s="94"/>
      <c r="O18" s="50"/>
      <c r="P18" s="94"/>
      <c r="Q18" s="4"/>
      <c r="R18" s="1"/>
      <c r="S18" s="1"/>
    </row>
    <row r="19" spans="1:19" s="21" customFormat="1" ht="16" thickBot="1">
      <c r="A19" s="133"/>
      <c r="B19" s="131"/>
      <c r="C19" s="131"/>
      <c r="D19" s="132"/>
      <c r="E19" s="482">
        <f t="shared" si="0"/>
        <v>0</v>
      </c>
      <c r="F19" s="483">
        <f t="shared" si="1"/>
        <v>0</v>
      </c>
      <c r="G19" s="482">
        <f t="shared" si="2"/>
        <v>0</v>
      </c>
      <c r="H19" s="93"/>
      <c r="I19" s="486">
        <f t="shared" si="3"/>
        <v>0</v>
      </c>
      <c r="J19" s="487">
        <f t="shared" si="3"/>
        <v>0</v>
      </c>
      <c r="K19" s="134"/>
      <c r="L19" s="492">
        <f t="shared" si="4"/>
        <v>0</v>
      </c>
      <c r="M19" s="493">
        <f t="shared" si="5"/>
        <v>0</v>
      </c>
      <c r="N19" s="94"/>
      <c r="O19" s="50"/>
      <c r="P19" s="94"/>
      <c r="Q19" s="4"/>
      <c r="R19" s="1"/>
      <c r="S19" s="1"/>
    </row>
    <row r="20" spans="1:19" s="21" customFormat="1" ht="16" thickBot="1">
      <c r="A20" s="133"/>
      <c r="B20" s="131"/>
      <c r="C20" s="131"/>
      <c r="D20" s="132"/>
      <c r="E20" s="482">
        <f t="shared" si="0"/>
        <v>0</v>
      </c>
      <c r="F20" s="483">
        <f t="shared" si="1"/>
        <v>0</v>
      </c>
      <c r="G20" s="482">
        <f t="shared" si="2"/>
        <v>0</v>
      </c>
      <c r="H20" s="93"/>
      <c r="I20" s="486">
        <f t="shared" si="3"/>
        <v>0</v>
      </c>
      <c r="J20" s="487">
        <f t="shared" si="3"/>
        <v>0</v>
      </c>
      <c r="K20" s="134"/>
      <c r="L20" s="492">
        <f t="shared" si="4"/>
        <v>0</v>
      </c>
      <c r="M20" s="493">
        <f t="shared" si="5"/>
        <v>0</v>
      </c>
      <c r="N20" s="94"/>
      <c r="O20" s="50"/>
      <c r="P20" s="94"/>
      <c r="Q20" s="4"/>
      <c r="R20" s="1"/>
      <c r="S20" s="1"/>
    </row>
    <row r="21" spans="1:19" s="21" customFormat="1" ht="16" thickBot="1">
      <c r="A21" s="133"/>
      <c r="B21" s="131"/>
      <c r="C21" s="131"/>
      <c r="D21" s="132"/>
      <c r="E21" s="482">
        <f t="shared" si="0"/>
        <v>0</v>
      </c>
      <c r="F21" s="483">
        <f t="shared" si="1"/>
        <v>0</v>
      </c>
      <c r="G21" s="482">
        <f t="shared" si="2"/>
        <v>0</v>
      </c>
      <c r="H21" s="93"/>
      <c r="I21" s="486">
        <f t="shared" si="3"/>
        <v>0</v>
      </c>
      <c r="J21" s="487">
        <f t="shared" si="3"/>
        <v>0</v>
      </c>
      <c r="K21" s="134"/>
      <c r="L21" s="492">
        <f t="shared" si="4"/>
        <v>0</v>
      </c>
      <c r="M21" s="493">
        <f t="shared" si="5"/>
        <v>0</v>
      </c>
      <c r="N21" s="94"/>
      <c r="O21" s="50"/>
      <c r="P21" s="94"/>
      <c r="Q21" s="4"/>
      <c r="R21" s="1"/>
      <c r="S21" s="1"/>
    </row>
    <row r="22" spans="1:19" s="21" customFormat="1" ht="16" thickBot="1">
      <c r="A22" s="133"/>
      <c r="B22" s="131"/>
      <c r="C22" s="131"/>
      <c r="D22" s="132"/>
      <c r="E22" s="482">
        <f t="shared" si="0"/>
        <v>0</v>
      </c>
      <c r="F22" s="483">
        <f t="shared" si="1"/>
        <v>0</v>
      </c>
      <c r="G22" s="482">
        <f t="shared" si="2"/>
        <v>0</v>
      </c>
      <c r="H22" s="93"/>
      <c r="I22" s="486">
        <f t="shared" si="3"/>
        <v>0</v>
      </c>
      <c r="J22" s="487">
        <f t="shared" si="3"/>
        <v>0</v>
      </c>
      <c r="K22" s="134"/>
      <c r="L22" s="492">
        <f t="shared" si="4"/>
        <v>0</v>
      </c>
      <c r="M22" s="493">
        <f t="shared" si="5"/>
        <v>0</v>
      </c>
      <c r="N22" s="94"/>
      <c r="O22" s="50"/>
      <c r="P22" s="94"/>
      <c r="Q22" s="4"/>
      <c r="R22" s="1"/>
      <c r="S22" s="1"/>
    </row>
    <row r="23" spans="1:19" s="21" customFormat="1" ht="16" thickBot="1">
      <c r="A23" s="133"/>
      <c r="B23" s="131"/>
      <c r="C23" s="131"/>
      <c r="D23" s="132"/>
      <c r="E23" s="482">
        <f t="shared" si="0"/>
        <v>0</v>
      </c>
      <c r="F23" s="483">
        <f t="shared" si="1"/>
        <v>0</v>
      </c>
      <c r="G23" s="482">
        <f t="shared" si="2"/>
        <v>0</v>
      </c>
      <c r="H23" s="93"/>
      <c r="I23" s="486">
        <f t="shared" si="3"/>
        <v>0</v>
      </c>
      <c r="J23" s="487">
        <f t="shared" si="3"/>
        <v>0</v>
      </c>
      <c r="K23" s="134"/>
      <c r="L23" s="492">
        <f t="shared" si="4"/>
        <v>0</v>
      </c>
      <c r="M23" s="493">
        <f t="shared" si="5"/>
        <v>0</v>
      </c>
      <c r="N23" s="94"/>
      <c r="O23" s="50"/>
      <c r="P23" s="94"/>
      <c r="Q23" s="4"/>
      <c r="R23" s="1"/>
      <c r="S23" s="1"/>
    </row>
    <row r="24" spans="1:19" s="21" customFormat="1" ht="16" thickBot="1">
      <c r="A24" s="133"/>
      <c r="B24" s="131"/>
      <c r="C24" s="131"/>
      <c r="D24" s="132"/>
      <c r="E24" s="482">
        <f t="shared" si="0"/>
        <v>0</v>
      </c>
      <c r="F24" s="483">
        <f t="shared" si="1"/>
        <v>0</v>
      </c>
      <c r="G24" s="482">
        <f t="shared" si="2"/>
        <v>0</v>
      </c>
      <c r="H24" s="93"/>
      <c r="I24" s="486">
        <f t="shared" si="3"/>
        <v>0</v>
      </c>
      <c r="J24" s="487">
        <f t="shared" si="3"/>
        <v>0</v>
      </c>
      <c r="K24" s="134"/>
      <c r="L24" s="492">
        <f t="shared" si="4"/>
        <v>0</v>
      </c>
      <c r="M24" s="493">
        <f t="shared" si="5"/>
        <v>0</v>
      </c>
      <c r="N24" s="94"/>
      <c r="O24" s="50"/>
      <c r="P24" s="94"/>
      <c r="Q24" s="4"/>
      <c r="R24" s="1"/>
      <c r="S24" s="1"/>
    </row>
    <row r="25" spans="1:19" s="21" customFormat="1" ht="16" thickBot="1">
      <c r="A25" s="133"/>
      <c r="B25" s="131"/>
      <c r="C25" s="131"/>
      <c r="D25" s="132"/>
      <c r="E25" s="482">
        <f t="shared" si="0"/>
        <v>0</v>
      </c>
      <c r="F25" s="483">
        <f t="shared" si="1"/>
        <v>0</v>
      </c>
      <c r="G25" s="482">
        <f t="shared" si="2"/>
        <v>0</v>
      </c>
      <c r="H25" s="93"/>
      <c r="I25" s="486">
        <f t="shared" si="3"/>
        <v>0</v>
      </c>
      <c r="J25" s="487">
        <f t="shared" si="3"/>
        <v>0</v>
      </c>
      <c r="K25" s="134"/>
      <c r="L25" s="492">
        <f t="shared" si="4"/>
        <v>0</v>
      </c>
      <c r="M25" s="493">
        <f t="shared" si="5"/>
        <v>0</v>
      </c>
      <c r="N25" s="94"/>
      <c r="O25" s="50"/>
      <c r="P25" s="94"/>
      <c r="Q25" s="4"/>
      <c r="R25" s="1"/>
      <c r="S25" s="1"/>
    </row>
    <row r="26" spans="1:19" s="21" customFormat="1" ht="16" thickBot="1">
      <c r="A26" s="133"/>
      <c r="B26" s="131"/>
      <c r="C26" s="131"/>
      <c r="D26" s="132"/>
      <c r="E26" s="482">
        <f t="shared" si="0"/>
        <v>0</v>
      </c>
      <c r="F26" s="483">
        <f t="shared" si="1"/>
        <v>0</v>
      </c>
      <c r="G26" s="482">
        <f t="shared" si="2"/>
        <v>0</v>
      </c>
      <c r="H26" s="93"/>
      <c r="I26" s="486">
        <f t="shared" si="3"/>
        <v>0</v>
      </c>
      <c r="J26" s="487">
        <f t="shared" si="3"/>
        <v>0</v>
      </c>
      <c r="K26" s="134"/>
      <c r="L26" s="492">
        <f t="shared" si="4"/>
        <v>0</v>
      </c>
      <c r="M26" s="493">
        <f t="shared" si="5"/>
        <v>0</v>
      </c>
      <c r="N26" s="94"/>
      <c r="O26" s="50"/>
      <c r="P26" s="94"/>
      <c r="Q26" s="4"/>
      <c r="R26" s="1"/>
      <c r="S26" s="1"/>
    </row>
    <row r="27" spans="1:19" s="21" customFormat="1" ht="16" thickBot="1">
      <c r="A27" s="133"/>
      <c r="B27" s="131"/>
      <c r="C27" s="131"/>
      <c r="D27" s="132"/>
      <c r="E27" s="482">
        <f t="shared" si="0"/>
        <v>0</v>
      </c>
      <c r="F27" s="483">
        <f t="shared" si="1"/>
        <v>0</v>
      </c>
      <c r="G27" s="482">
        <f t="shared" si="2"/>
        <v>0</v>
      </c>
      <c r="H27" s="93"/>
      <c r="I27" s="486">
        <f t="shared" si="3"/>
        <v>0</v>
      </c>
      <c r="J27" s="487">
        <f t="shared" si="3"/>
        <v>0</v>
      </c>
      <c r="K27" s="134"/>
      <c r="L27" s="492">
        <f t="shared" si="4"/>
        <v>0</v>
      </c>
      <c r="M27" s="493">
        <f t="shared" si="5"/>
        <v>0</v>
      </c>
      <c r="N27" s="94"/>
      <c r="O27" s="50"/>
      <c r="P27" s="94"/>
      <c r="Q27" s="4"/>
      <c r="R27" s="1"/>
      <c r="S27" s="1"/>
    </row>
    <row r="28" spans="1:19" s="21" customFormat="1" ht="16" thickBot="1">
      <c r="A28" s="133"/>
      <c r="B28" s="131"/>
      <c r="C28" s="131"/>
      <c r="D28" s="132"/>
      <c r="E28" s="482">
        <f t="shared" si="0"/>
        <v>0</v>
      </c>
      <c r="F28" s="483">
        <f t="shared" si="1"/>
        <v>0</v>
      </c>
      <c r="G28" s="482">
        <f t="shared" si="2"/>
        <v>0</v>
      </c>
      <c r="H28" s="93"/>
      <c r="I28" s="488">
        <f t="shared" si="3"/>
        <v>0</v>
      </c>
      <c r="J28" s="489">
        <f t="shared" si="3"/>
        <v>0</v>
      </c>
      <c r="K28" s="134"/>
      <c r="L28" s="494">
        <f t="shared" si="4"/>
        <v>0</v>
      </c>
      <c r="M28" s="495">
        <f t="shared" si="5"/>
        <v>0</v>
      </c>
      <c r="N28" s="94"/>
      <c r="O28" s="50"/>
      <c r="P28" s="94"/>
      <c r="Q28" s="4"/>
      <c r="R28" s="1"/>
      <c r="S28" s="1"/>
    </row>
    <row r="29" spans="1:19" ht="37.5" thickBot="1">
      <c r="C29" s="38"/>
      <c r="D29" s="39"/>
      <c r="E29" s="40"/>
      <c r="F29" s="41"/>
      <c r="J29" s="496" t="s">
        <v>23</v>
      </c>
      <c r="K29" s="497">
        <f>SUM(K9:K28)</f>
        <v>0</v>
      </c>
    </row>
    <row r="30" spans="1:19">
      <c r="D30" s="39"/>
      <c r="E30" s="40"/>
    </row>
    <row r="31" spans="1:19" ht="15.75" customHeight="1">
      <c r="A31" s="37"/>
      <c r="B31" s="37"/>
      <c r="C31" s="37"/>
      <c r="D31" s="37"/>
      <c r="E31" s="49"/>
      <c r="F31" s="50"/>
      <c r="G31" s="50"/>
      <c r="H31" s="37"/>
      <c r="I31" s="37"/>
      <c r="J31" s="37"/>
      <c r="K31" s="37"/>
      <c r="L31" s="49"/>
      <c r="M31" s="41"/>
      <c r="N31" s="142"/>
      <c r="O31" s="142"/>
      <c r="P31" s="46"/>
    </row>
    <row r="32" spans="1:19" ht="15.75" customHeight="1">
      <c r="A32" s="37"/>
      <c r="B32" s="37"/>
      <c r="C32" s="37"/>
      <c r="D32" s="37"/>
      <c r="E32" s="49"/>
      <c r="F32" s="50"/>
      <c r="G32" s="50"/>
      <c r="H32" s="37"/>
      <c r="I32" s="37"/>
      <c r="J32" s="37"/>
      <c r="K32" s="37"/>
      <c r="L32" s="49"/>
      <c r="M32" s="41"/>
      <c r="N32" s="142"/>
      <c r="O32" s="142"/>
      <c r="P32" s="46"/>
    </row>
    <row r="33" spans="1:16" ht="15.75" customHeight="1">
      <c r="A33" s="37"/>
      <c r="B33" s="37"/>
      <c r="C33" s="37"/>
      <c r="D33" s="37"/>
      <c r="E33" s="49"/>
      <c r="F33" s="50"/>
      <c r="G33" s="50"/>
      <c r="H33" s="37"/>
      <c r="I33" s="37"/>
      <c r="J33" s="37"/>
      <c r="K33" s="37"/>
      <c r="L33" s="49"/>
      <c r="M33" s="41"/>
      <c r="N33" s="142"/>
      <c r="O33" s="142"/>
      <c r="P33" s="46"/>
    </row>
    <row r="34" spans="1:16">
      <c r="A34" s="37"/>
      <c r="B34" s="37"/>
      <c r="C34" s="37"/>
      <c r="D34" s="37"/>
      <c r="E34" s="49"/>
      <c r="F34" s="50"/>
      <c r="G34" s="50"/>
      <c r="H34" s="37"/>
      <c r="I34" s="37"/>
      <c r="J34" s="37"/>
      <c r="K34" s="37"/>
      <c r="L34" s="49"/>
      <c r="M34" s="41"/>
      <c r="N34" s="142"/>
      <c r="O34" s="142"/>
      <c r="P34" s="46"/>
    </row>
    <row r="35" spans="1:16">
      <c r="A35" s="37"/>
      <c r="B35" s="37"/>
      <c r="C35" s="37"/>
      <c r="D35" s="37"/>
      <c r="E35" s="49"/>
      <c r="F35" s="50"/>
      <c r="G35" s="50"/>
      <c r="H35" s="37"/>
      <c r="I35" s="37"/>
      <c r="J35" s="37"/>
      <c r="K35" s="37"/>
      <c r="L35" s="49"/>
      <c r="M35" s="41"/>
      <c r="N35" s="142"/>
      <c r="O35" s="142"/>
      <c r="P35" s="46"/>
    </row>
    <row r="36" spans="1:16">
      <c r="H36" s="46"/>
      <c r="I36" s="51"/>
      <c r="J36" s="47"/>
      <c r="K36" s="48"/>
      <c r="L36" s="48"/>
      <c r="M36" s="47"/>
      <c r="N36" s="47"/>
      <c r="O36" s="48"/>
      <c r="P36" s="46"/>
    </row>
    <row r="37" spans="1:16">
      <c r="H37" s="46"/>
      <c r="I37" s="51"/>
      <c r="J37" s="47"/>
      <c r="K37" s="48"/>
      <c r="L37" s="48"/>
      <c r="M37" s="47"/>
      <c r="N37" s="47"/>
      <c r="O37" s="48"/>
      <c r="P37" s="46"/>
    </row>
    <row r="38" spans="1:16" ht="15" thickBot="1">
      <c r="H38" s="46"/>
      <c r="I38" s="51"/>
      <c r="J38" s="47"/>
      <c r="K38" s="48"/>
      <c r="L38" s="48"/>
      <c r="M38" s="47"/>
      <c r="N38" s="47"/>
      <c r="O38" s="48"/>
      <c r="P38" s="46"/>
    </row>
    <row r="39" spans="1:16" ht="15" customHeight="1">
      <c r="A39" s="729" t="s">
        <v>24</v>
      </c>
      <c r="B39" s="732" t="s">
        <v>14</v>
      </c>
      <c r="C39" s="732" t="s">
        <v>25</v>
      </c>
      <c r="D39" s="732" t="s">
        <v>26</v>
      </c>
      <c r="E39" s="735" t="s">
        <v>17</v>
      </c>
      <c r="F39" s="738" t="s">
        <v>19</v>
      </c>
      <c r="G39" s="735" t="s">
        <v>27</v>
      </c>
      <c r="H39" s="741"/>
      <c r="I39" s="716"/>
      <c r="J39" s="47"/>
      <c r="K39" s="48"/>
      <c r="L39" s="48"/>
      <c r="M39" s="47"/>
      <c r="N39" s="47"/>
      <c r="O39" s="48"/>
      <c r="P39" s="46"/>
    </row>
    <row r="40" spans="1:16">
      <c r="A40" s="730"/>
      <c r="B40" s="733"/>
      <c r="C40" s="733"/>
      <c r="D40" s="733"/>
      <c r="E40" s="736"/>
      <c r="F40" s="739"/>
      <c r="G40" s="736"/>
      <c r="H40" s="741"/>
      <c r="I40" s="716"/>
      <c r="J40" s="47"/>
      <c r="K40" s="48"/>
      <c r="L40" s="48"/>
      <c r="M40" s="47"/>
      <c r="N40" s="47"/>
      <c r="O40" s="48"/>
      <c r="P40" s="46"/>
    </row>
    <row r="41" spans="1:16" ht="15" thickBot="1">
      <c r="A41" s="731"/>
      <c r="B41" s="734"/>
      <c r="C41" s="734"/>
      <c r="D41" s="734"/>
      <c r="E41" s="737"/>
      <c r="F41" s="740"/>
      <c r="G41" s="737"/>
      <c r="H41" s="741"/>
      <c r="I41" s="716"/>
      <c r="J41" s="47"/>
      <c r="K41" s="48"/>
      <c r="L41" s="48"/>
      <c r="M41" s="47"/>
      <c r="N41" s="47"/>
      <c r="O41" s="48"/>
      <c r="P41" s="46"/>
    </row>
    <row r="42" spans="1:16" ht="19.5" customHeight="1" thickBot="1">
      <c r="A42" s="498">
        <f>A9</f>
        <v>0</v>
      </c>
      <c r="B42" s="499">
        <f>B9</f>
        <v>0</v>
      </c>
      <c r="C42" s="500">
        <f>K9</f>
        <v>0</v>
      </c>
      <c r="D42" s="501">
        <f>B42*C42</f>
        <v>0</v>
      </c>
      <c r="E42" s="502">
        <f>E9*C42</f>
        <v>0</v>
      </c>
      <c r="F42" s="503">
        <f>D42-E42</f>
        <v>0</v>
      </c>
      <c r="G42" s="504">
        <f>IFERROR(F42/D42,0)</f>
        <v>0</v>
      </c>
      <c r="H42" s="505"/>
      <c r="I42" s="26"/>
      <c r="J42" s="47"/>
      <c r="K42" s="48"/>
      <c r="L42" s="48"/>
      <c r="M42" s="47"/>
      <c r="N42" s="47"/>
      <c r="O42" s="48"/>
      <c r="P42" s="46"/>
    </row>
    <row r="43" spans="1:16" ht="19.5" customHeight="1" thickBot="1">
      <c r="A43" s="498">
        <f t="shared" ref="A43:B58" si="6">A10</f>
        <v>0</v>
      </c>
      <c r="B43" s="499">
        <f t="shared" si="6"/>
        <v>0</v>
      </c>
      <c r="C43" s="500">
        <f t="shared" ref="C43:C61" si="7">K10</f>
        <v>0</v>
      </c>
      <c r="D43" s="501">
        <f t="shared" ref="D43:D61" si="8">B43*C43</f>
        <v>0</v>
      </c>
      <c r="E43" s="502">
        <f t="shared" ref="E43:E61" si="9">E10*C43</f>
        <v>0</v>
      </c>
      <c r="F43" s="503">
        <f t="shared" ref="F43:F61" si="10">D43-E43</f>
        <v>0</v>
      </c>
      <c r="G43" s="504">
        <f t="shared" ref="G43:G61" si="11">IFERROR(F43/D43,0)</f>
        <v>0</v>
      </c>
      <c r="H43" s="505"/>
      <c r="I43" s="26"/>
      <c r="J43" s="47"/>
      <c r="K43" s="48"/>
      <c r="L43" s="48"/>
      <c r="M43" s="47"/>
      <c r="N43" s="47"/>
      <c r="O43" s="48"/>
      <c r="P43" s="46"/>
    </row>
    <row r="44" spans="1:16" ht="19.5" customHeight="1" thickBot="1">
      <c r="A44" s="498">
        <f t="shared" si="6"/>
        <v>0</v>
      </c>
      <c r="B44" s="499">
        <f t="shared" si="6"/>
        <v>0</v>
      </c>
      <c r="C44" s="500">
        <f t="shared" si="7"/>
        <v>0</v>
      </c>
      <c r="D44" s="501">
        <f t="shared" si="8"/>
        <v>0</v>
      </c>
      <c r="E44" s="502">
        <f t="shared" si="9"/>
        <v>0</v>
      </c>
      <c r="F44" s="503">
        <f t="shared" si="10"/>
        <v>0</v>
      </c>
      <c r="G44" s="504">
        <f t="shared" si="11"/>
        <v>0</v>
      </c>
      <c r="H44" s="505"/>
      <c r="I44" s="26"/>
      <c r="J44" s="47"/>
      <c r="K44" s="48"/>
      <c r="L44" s="48"/>
      <c r="M44" s="47"/>
      <c r="N44" s="47"/>
      <c r="O44" s="48"/>
      <c r="P44" s="46"/>
    </row>
    <row r="45" spans="1:16" ht="19.5" customHeight="1" thickBot="1">
      <c r="A45" s="498">
        <f t="shared" si="6"/>
        <v>0</v>
      </c>
      <c r="B45" s="499">
        <f t="shared" si="6"/>
        <v>0</v>
      </c>
      <c r="C45" s="500">
        <f t="shared" si="7"/>
        <v>0</v>
      </c>
      <c r="D45" s="501">
        <f t="shared" si="8"/>
        <v>0</v>
      </c>
      <c r="E45" s="502">
        <f t="shared" si="9"/>
        <v>0</v>
      </c>
      <c r="F45" s="503">
        <f t="shared" si="10"/>
        <v>0</v>
      </c>
      <c r="G45" s="504">
        <f t="shared" si="11"/>
        <v>0</v>
      </c>
      <c r="H45" s="505"/>
      <c r="I45" s="26"/>
      <c r="J45" s="47"/>
      <c r="K45" s="48"/>
      <c r="L45" s="48"/>
      <c r="M45" s="47"/>
      <c r="N45" s="47"/>
      <c r="O45" s="48"/>
      <c r="P45" s="46"/>
    </row>
    <row r="46" spans="1:16" ht="19.5" customHeight="1" thickBot="1">
      <c r="A46" s="498">
        <f t="shared" si="6"/>
        <v>0</v>
      </c>
      <c r="B46" s="499">
        <f t="shared" si="6"/>
        <v>0</v>
      </c>
      <c r="C46" s="500">
        <f t="shared" si="7"/>
        <v>0</v>
      </c>
      <c r="D46" s="501">
        <f t="shared" si="8"/>
        <v>0</v>
      </c>
      <c r="E46" s="502">
        <f t="shared" si="9"/>
        <v>0</v>
      </c>
      <c r="F46" s="503">
        <f t="shared" si="10"/>
        <v>0</v>
      </c>
      <c r="G46" s="504">
        <f t="shared" si="11"/>
        <v>0</v>
      </c>
      <c r="H46" s="505"/>
      <c r="I46" s="26"/>
      <c r="J46" s="47"/>
      <c r="K46" s="48"/>
      <c r="L46" s="48"/>
      <c r="M46" s="47"/>
      <c r="N46" s="47"/>
      <c r="O46" s="48"/>
      <c r="P46" s="46"/>
    </row>
    <row r="47" spans="1:16" ht="19.5" customHeight="1" thickBot="1">
      <c r="A47" s="498">
        <f t="shared" si="6"/>
        <v>0</v>
      </c>
      <c r="B47" s="499">
        <f t="shared" si="6"/>
        <v>0</v>
      </c>
      <c r="C47" s="500">
        <f t="shared" si="7"/>
        <v>0</v>
      </c>
      <c r="D47" s="501">
        <f t="shared" si="8"/>
        <v>0</v>
      </c>
      <c r="E47" s="502">
        <f t="shared" si="9"/>
        <v>0</v>
      </c>
      <c r="F47" s="503">
        <f t="shared" si="10"/>
        <v>0</v>
      </c>
      <c r="G47" s="504">
        <f t="shared" si="11"/>
        <v>0</v>
      </c>
      <c r="H47" s="505"/>
      <c r="I47" s="26"/>
      <c r="J47" s="47"/>
      <c r="K47" s="48"/>
      <c r="L47" s="48"/>
      <c r="M47" s="47"/>
      <c r="N47" s="47"/>
      <c r="O47" s="48"/>
      <c r="P47" s="46"/>
    </row>
    <row r="48" spans="1:16" ht="19.5" customHeight="1" thickBot="1">
      <c r="A48" s="498">
        <f t="shared" si="6"/>
        <v>0</v>
      </c>
      <c r="B48" s="499">
        <f t="shared" si="6"/>
        <v>0</v>
      </c>
      <c r="C48" s="500">
        <f t="shared" si="7"/>
        <v>0</v>
      </c>
      <c r="D48" s="501">
        <f t="shared" si="8"/>
        <v>0</v>
      </c>
      <c r="E48" s="502">
        <f t="shared" si="9"/>
        <v>0</v>
      </c>
      <c r="F48" s="503">
        <f t="shared" si="10"/>
        <v>0</v>
      </c>
      <c r="G48" s="504">
        <f t="shared" si="11"/>
        <v>0</v>
      </c>
      <c r="H48" s="505"/>
      <c r="I48" s="26"/>
      <c r="J48" s="47"/>
      <c r="K48" s="48"/>
      <c r="L48" s="48"/>
      <c r="M48" s="47"/>
      <c r="N48" s="47"/>
      <c r="O48" s="48"/>
      <c r="P48" s="46"/>
    </row>
    <row r="49" spans="1:16" ht="19.5" customHeight="1" thickBot="1">
      <c r="A49" s="498">
        <f t="shared" si="6"/>
        <v>0</v>
      </c>
      <c r="B49" s="499">
        <f t="shared" si="6"/>
        <v>0</v>
      </c>
      <c r="C49" s="500">
        <f t="shared" si="7"/>
        <v>0</v>
      </c>
      <c r="D49" s="501">
        <f t="shared" si="8"/>
        <v>0</v>
      </c>
      <c r="E49" s="502">
        <f t="shared" si="9"/>
        <v>0</v>
      </c>
      <c r="F49" s="503">
        <f t="shared" si="10"/>
        <v>0</v>
      </c>
      <c r="G49" s="504">
        <f t="shared" si="11"/>
        <v>0</v>
      </c>
      <c r="H49" s="505"/>
      <c r="I49" s="26"/>
      <c r="J49" s="47"/>
      <c r="K49" s="48"/>
      <c r="L49" s="48"/>
      <c r="M49" s="47"/>
      <c r="N49" s="47"/>
      <c r="O49" s="48"/>
      <c r="P49" s="46"/>
    </row>
    <row r="50" spans="1:16" ht="19.5" customHeight="1" thickBot="1">
      <c r="A50" s="498">
        <f t="shared" si="6"/>
        <v>0</v>
      </c>
      <c r="B50" s="499">
        <f t="shared" si="6"/>
        <v>0</v>
      </c>
      <c r="C50" s="500">
        <f t="shared" si="7"/>
        <v>0</v>
      </c>
      <c r="D50" s="501">
        <f t="shared" si="8"/>
        <v>0</v>
      </c>
      <c r="E50" s="502">
        <f t="shared" si="9"/>
        <v>0</v>
      </c>
      <c r="F50" s="503">
        <f t="shared" si="10"/>
        <v>0</v>
      </c>
      <c r="G50" s="504">
        <f t="shared" si="11"/>
        <v>0</v>
      </c>
      <c r="H50" s="505"/>
      <c r="I50" s="26"/>
      <c r="J50" s="47"/>
      <c r="K50" s="48"/>
      <c r="L50" s="48"/>
      <c r="M50" s="47"/>
      <c r="N50" s="47"/>
      <c r="O50" s="48"/>
      <c r="P50" s="46"/>
    </row>
    <row r="51" spans="1:16" ht="19.5" customHeight="1" thickBot="1">
      <c r="A51" s="498">
        <f t="shared" si="6"/>
        <v>0</v>
      </c>
      <c r="B51" s="499">
        <f t="shared" si="6"/>
        <v>0</v>
      </c>
      <c r="C51" s="500">
        <f t="shared" si="7"/>
        <v>0</v>
      </c>
      <c r="D51" s="501">
        <f t="shared" si="8"/>
        <v>0</v>
      </c>
      <c r="E51" s="502">
        <f t="shared" si="9"/>
        <v>0</v>
      </c>
      <c r="F51" s="503">
        <f t="shared" si="10"/>
        <v>0</v>
      </c>
      <c r="G51" s="504">
        <f t="shared" si="11"/>
        <v>0</v>
      </c>
      <c r="H51" s="505"/>
      <c r="I51" s="26"/>
      <c r="J51" s="47"/>
      <c r="K51" s="48"/>
      <c r="L51" s="48"/>
      <c r="M51" s="47"/>
      <c r="N51" s="47"/>
      <c r="O51" s="48"/>
      <c r="P51" s="46"/>
    </row>
    <row r="52" spans="1:16" ht="19.5" customHeight="1" thickBot="1">
      <c r="A52" s="498">
        <f t="shared" si="6"/>
        <v>0</v>
      </c>
      <c r="B52" s="499">
        <f t="shared" si="6"/>
        <v>0</v>
      </c>
      <c r="C52" s="500">
        <f t="shared" si="7"/>
        <v>0</v>
      </c>
      <c r="D52" s="501">
        <f t="shared" si="8"/>
        <v>0</v>
      </c>
      <c r="E52" s="502">
        <f t="shared" si="9"/>
        <v>0</v>
      </c>
      <c r="F52" s="503">
        <f t="shared" si="10"/>
        <v>0</v>
      </c>
      <c r="G52" s="504">
        <f t="shared" si="11"/>
        <v>0</v>
      </c>
      <c r="H52" s="505"/>
      <c r="I52" s="26"/>
      <c r="J52" s="47"/>
      <c r="K52" s="48"/>
      <c r="L52" s="48"/>
      <c r="M52" s="47"/>
      <c r="N52" s="47"/>
      <c r="O52" s="48"/>
      <c r="P52" s="46"/>
    </row>
    <row r="53" spans="1:16" ht="19.5" customHeight="1" thickBot="1">
      <c r="A53" s="498">
        <f t="shared" si="6"/>
        <v>0</v>
      </c>
      <c r="B53" s="499">
        <f t="shared" si="6"/>
        <v>0</v>
      </c>
      <c r="C53" s="500">
        <f t="shared" si="7"/>
        <v>0</v>
      </c>
      <c r="D53" s="501">
        <f t="shared" si="8"/>
        <v>0</v>
      </c>
      <c r="E53" s="502">
        <f t="shared" si="9"/>
        <v>0</v>
      </c>
      <c r="F53" s="503">
        <f t="shared" si="10"/>
        <v>0</v>
      </c>
      <c r="G53" s="504">
        <f t="shared" si="11"/>
        <v>0</v>
      </c>
      <c r="H53" s="505"/>
      <c r="I53" s="26"/>
      <c r="J53" s="47"/>
      <c r="K53" s="48"/>
      <c r="L53" s="48"/>
      <c r="M53" s="47"/>
      <c r="N53" s="47"/>
      <c r="O53" s="48"/>
      <c r="P53" s="46"/>
    </row>
    <row r="54" spans="1:16" ht="19.5" customHeight="1" thickBot="1">
      <c r="A54" s="498">
        <f t="shared" si="6"/>
        <v>0</v>
      </c>
      <c r="B54" s="499">
        <f t="shared" si="6"/>
        <v>0</v>
      </c>
      <c r="C54" s="500">
        <f t="shared" si="7"/>
        <v>0</v>
      </c>
      <c r="D54" s="501">
        <f t="shared" si="8"/>
        <v>0</v>
      </c>
      <c r="E54" s="502">
        <f t="shared" si="9"/>
        <v>0</v>
      </c>
      <c r="F54" s="503">
        <f t="shared" si="10"/>
        <v>0</v>
      </c>
      <c r="G54" s="504">
        <f t="shared" si="11"/>
        <v>0</v>
      </c>
      <c r="H54" s="505"/>
      <c r="I54" s="26"/>
      <c r="J54" s="47"/>
      <c r="K54" s="48"/>
      <c r="L54" s="48"/>
      <c r="M54" s="47"/>
      <c r="N54" s="47"/>
      <c r="O54" s="48"/>
      <c r="P54" s="46"/>
    </row>
    <row r="55" spans="1:16" ht="19.5" customHeight="1" thickBot="1">
      <c r="A55" s="498">
        <f t="shared" si="6"/>
        <v>0</v>
      </c>
      <c r="B55" s="499">
        <f t="shared" si="6"/>
        <v>0</v>
      </c>
      <c r="C55" s="500">
        <f t="shared" si="7"/>
        <v>0</v>
      </c>
      <c r="D55" s="501">
        <f t="shared" si="8"/>
        <v>0</v>
      </c>
      <c r="E55" s="502">
        <f t="shared" si="9"/>
        <v>0</v>
      </c>
      <c r="F55" s="503">
        <f t="shared" si="10"/>
        <v>0</v>
      </c>
      <c r="G55" s="504">
        <f t="shared" si="11"/>
        <v>0</v>
      </c>
      <c r="H55" s="505"/>
      <c r="I55" s="26"/>
      <c r="J55" s="47"/>
      <c r="K55" s="48"/>
      <c r="L55" s="48"/>
      <c r="M55" s="47"/>
      <c r="N55" s="47"/>
      <c r="O55" s="48"/>
      <c r="P55" s="46"/>
    </row>
    <row r="56" spans="1:16" ht="19.5" customHeight="1" thickBot="1">
      <c r="A56" s="498">
        <f t="shared" si="6"/>
        <v>0</v>
      </c>
      <c r="B56" s="499">
        <f t="shared" si="6"/>
        <v>0</v>
      </c>
      <c r="C56" s="500">
        <f t="shared" si="7"/>
        <v>0</v>
      </c>
      <c r="D56" s="501">
        <f t="shared" si="8"/>
        <v>0</v>
      </c>
      <c r="E56" s="502">
        <f t="shared" si="9"/>
        <v>0</v>
      </c>
      <c r="F56" s="503">
        <f t="shared" si="10"/>
        <v>0</v>
      </c>
      <c r="G56" s="504">
        <f t="shared" si="11"/>
        <v>0</v>
      </c>
      <c r="H56" s="505"/>
      <c r="I56" s="26"/>
      <c r="J56" s="47"/>
      <c r="K56" s="48"/>
      <c r="L56" s="48"/>
      <c r="M56" s="47"/>
      <c r="N56" s="47"/>
      <c r="O56" s="48"/>
      <c r="P56" s="46"/>
    </row>
    <row r="57" spans="1:16" ht="19.5" customHeight="1" thickBot="1">
      <c r="A57" s="498">
        <f t="shared" si="6"/>
        <v>0</v>
      </c>
      <c r="B57" s="499">
        <f t="shared" si="6"/>
        <v>0</v>
      </c>
      <c r="C57" s="500">
        <f t="shared" si="7"/>
        <v>0</v>
      </c>
      <c r="D57" s="501">
        <f t="shared" si="8"/>
        <v>0</v>
      </c>
      <c r="E57" s="502">
        <f t="shared" si="9"/>
        <v>0</v>
      </c>
      <c r="F57" s="503">
        <f t="shared" si="10"/>
        <v>0</v>
      </c>
      <c r="G57" s="504">
        <f t="shared" si="11"/>
        <v>0</v>
      </c>
      <c r="H57" s="505"/>
      <c r="I57" s="26"/>
      <c r="J57" s="47"/>
      <c r="K57" s="48"/>
      <c r="L57" s="48"/>
      <c r="M57" s="47"/>
      <c r="N57" s="47"/>
      <c r="O57" s="48"/>
      <c r="P57" s="46"/>
    </row>
    <row r="58" spans="1:16" ht="19.5" customHeight="1" thickBot="1">
      <c r="A58" s="498">
        <f t="shared" si="6"/>
        <v>0</v>
      </c>
      <c r="B58" s="499">
        <f t="shared" si="6"/>
        <v>0</v>
      </c>
      <c r="C58" s="500">
        <f t="shared" si="7"/>
        <v>0</v>
      </c>
      <c r="D58" s="501">
        <f t="shared" si="8"/>
        <v>0</v>
      </c>
      <c r="E58" s="502">
        <f t="shared" si="9"/>
        <v>0</v>
      </c>
      <c r="F58" s="503">
        <f t="shared" si="10"/>
        <v>0</v>
      </c>
      <c r="G58" s="504">
        <f t="shared" si="11"/>
        <v>0</v>
      </c>
      <c r="H58" s="505"/>
      <c r="I58" s="26"/>
      <c r="J58" s="47"/>
      <c r="K58" s="48"/>
      <c r="L58" s="48"/>
      <c r="M58" s="47"/>
      <c r="N58" s="47"/>
      <c r="O58" s="48"/>
      <c r="P58" s="46"/>
    </row>
    <row r="59" spans="1:16" ht="19.5" customHeight="1" thickBot="1">
      <c r="A59" s="498">
        <f t="shared" ref="A59:B61" si="12">A26</f>
        <v>0</v>
      </c>
      <c r="B59" s="499">
        <f t="shared" si="12"/>
        <v>0</v>
      </c>
      <c r="C59" s="500">
        <f t="shared" si="7"/>
        <v>0</v>
      </c>
      <c r="D59" s="501">
        <f t="shared" si="8"/>
        <v>0</v>
      </c>
      <c r="E59" s="502">
        <f t="shared" si="9"/>
        <v>0</v>
      </c>
      <c r="F59" s="503">
        <f t="shared" si="10"/>
        <v>0</v>
      </c>
      <c r="G59" s="504">
        <f t="shared" si="11"/>
        <v>0</v>
      </c>
      <c r="H59" s="505"/>
      <c r="I59" s="26"/>
      <c r="J59" s="47"/>
      <c r="K59" s="48"/>
      <c r="L59" s="48"/>
      <c r="M59" s="47"/>
      <c r="N59" s="47"/>
      <c r="O59" s="48"/>
      <c r="P59" s="46"/>
    </row>
    <row r="60" spans="1:16" ht="19.5" customHeight="1" thickBot="1">
      <c r="A60" s="498">
        <f t="shared" si="12"/>
        <v>0</v>
      </c>
      <c r="B60" s="499">
        <f t="shared" si="12"/>
        <v>0</v>
      </c>
      <c r="C60" s="500">
        <f t="shared" si="7"/>
        <v>0</v>
      </c>
      <c r="D60" s="501">
        <f t="shared" si="8"/>
        <v>0</v>
      </c>
      <c r="E60" s="502">
        <f t="shared" si="9"/>
        <v>0</v>
      </c>
      <c r="F60" s="503">
        <f t="shared" si="10"/>
        <v>0</v>
      </c>
      <c r="G60" s="504">
        <f t="shared" si="11"/>
        <v>0</v>
      </c>
      <c r="H60" s="505"/>
      <c r="I60" s="26"/>
      <c r="J60" s="47"/>
      <c r="K60" s="48"/>
      <c r="L60" s="48"/>
      <c r="M60" s="47"/>
      <c r="N60" s="47"/>
      <c r="O60" s="48"/>
      <c r="P60" s="46"/>
    </row>
    <row r="61" spans="1:16" ht="16" thickBot="1">
      <c r="A61" s="498">
        <f t="shared" si="12"/>
        <v>0</v>
      </c>
      <c r="B61" s="499">
        <f t="shared" si="12"/>
        <v>0</v>
      </c>
      <c r="C61" s="500">
        <f t="shared" si="7"/>
        <v>0</v>
      </c>
      <c r="D61" s="501">
        <f t="shared" si="8"/>
        <v>0</v>
      </c>
      <c r="E61" s="502">
        <f t="shared" si="9"/>
        <v>0</v>
      </c>
      <c r="F61" s="503">
        <f t="shared" si="10"/>
        <v>0</v>
      </c>
      <c r="G61" s="504">
        <f t="shared" si="11"/>
        <v>0</v>
      </c>
      <c r="H61" s="505"/>
      <c r="I61" s="26"/>
      <c r="J61" s="47"/>
      <c r="K61" s="48"/>
      <c r="L61" s="48"/>
      <c r="M61" s="47"/>
      <c r="N61" s="47"/>
      <c r="O61" s="48"/>
      <c r="P61" s="46"/>
    </row>
    <row r="62" spans="1:16" ht="19" thickBot="1">
      <c r="A62" s="506"/>
      <c r="B62" s="506"/>
      <c r="C62" s="507" t="s">
        <v>28</v>
      </c>
      <c r="D62" s="508">
        <f>SUM(D42:D61)</f>
        <v>0</v>
      </c>
      <c r="E62" s="508">
        <f>SUM(E42:E61)</f>
        <v>0</v>
      </c>
      <c r="F62" s="508">
        <f>D62-E62</f>
        <v>0</v>
      </c>
      <c r="G62" s="509">
        <f>IFERROR(F62/D62,0)</f>
        <v>0</v>
      </c>
      <c r="H62" s="510"/>
      <c r="I62" s="51" t="e">
        <f>H62/D62</f>
        <v>#DIV/0!</v>
      </c>
      <c r="J62" s="47"/>
      <c r="K62" s="48"/>
      <c r="L62" s="48"/>
      <c r="M62" s="47"/>
      <c r="N62" s="47"/>
      <c r="O62" s="48"/>
      <c r="P62" s="46"/>
    </row>
    <row r="63" spans="1:16">
      <c r="A63" s="506"/>
      <c r="B63" s="506"/>
      <c r="C63" s="506"/>
      <c r="D63" s="506"/>
      <c r="E63" s="506"/>
      <c r="F63" s="506"/>
      <c r="G63" s="506"/>
      <c r="H63" s="511"/>
      <c r="I63" s="51"/>
      <c r="J63" s="47"/>
      <c r="K63" s="48"/>
      <c r="L63" s="48"/>
      <c r="M63" s="47"/>
      <c r="N63" s="47"/>
      <c r="O63" s="48"/>
      <c r="P63" s="46"/>
    </row>
    <row r="64" spans="1:16">
      <c r="A64" s="506"/>
      <c r="B64" s="506"/>
      <c r="C64" s="506"/>
      <c r="D64" s="506"/>
      <c r="E64" s="512"/>
      <c r="F64" s="506"/>
      <c r="G64" s="506"/>
      <c r="H64" s="511"/>
      <c r="I64" s="51"/>
      <c r="J64" s="47"/>
      <c r="K64" s="48"/>
      <c r="L64" s="48"/>
      <c r="M64" s="47"/>
      <c r="N64" s="47"/>
      <c r="O64" s="48"/>
      <c r="P64" s="46"/>
    </row>
    <row r="65" spans="1:16">
      <c r="A65" s="506"/>
      <c r="B65" s="506"/>
      <c r="C65" s="506"/>
      <c r="D65" s="506"/>
      <c r="E65" s="513"/>
      <c r="F65" s="506"/>
      <c r="G65" s="506"/>
      <c r="H65" s="511"/>
      <c r="I65" s="51"/>
      <c r="J65" s="47"/>
      <c r="K65" s="48"/>
      <c r="L65" s="48"/>
      <c r="M65" s="47"/>
      <c r="N65" s="47"/>
      <c r="O65" s="48"/>
      <c r="P65" s="46"/>
    </row>
    <row r="66" spans="1:16">
      <c r="A66" s="506"/>
      <c r="B66" s="506"/>
      <c r="C66" s="506"/>
      <c r="D66" s="506"/>
      <c r="E66" s="513"/>
      <c r="F66" s="506"/>
      <c r="G66" s="506"/>
      <c r="H66" s="511"/>
      <c r="I66" s="51"/>
      <c r="J66" s="47"/>
      <c r="K66" s="48"/>
      <c r="L66" s="48"/>
      <c r="M66" s="47"/>
      <c r="N66" s="47"/>
      <c r="O66" s="48"/>
      <c r="P66" s="46"/>
    </row>
    <row r="67" spans="1:16">
      <c r="A67" s="506"/>
      <c r="B67" s="506"/>
      <c r="C67" s="506"/>
      <c r="D67" s="506"/>
      <c r="E67" s="513"/>
      <c r="F67" s="506"/>
      <c r="G67" s="506"/>
      <c r="H67" s="511"/>
      <c r="I67" s="51"/>
      <c r="J67" s="47"/>
      <c r="K67" s="48"/>
      <c r="L67" s="48"/>
      <c r="M67" s="47"/>
      <c r="N67" s="47"/>
      <c r="O67" s="48"/>
      <c r="P67" s="46"/>
    </row>
    <row r="68" spans="1:16">
      <c r="A68" s="506"/>
      <c r="B68" s="506"/>
      <c r="C68" s="506"/>
      <c r="D68" s="506"/>
      <c r="E68" s="506"/>
      <c r="F68" s="506"/>
      <c r="G68" s="506"/>
      <c r="H68" s="511"/>
      <c r="I68" s="51"/>
      <c r="J68" s="47"/>
      <c r="K68" s="48"/>
      <c r="L68" s="48"/>
      <c r="M68" s="47"/>
      <c r="N68" s="47"/>
      <c r="O68" s="48"/>
      <c r="P68" s="46"/>
    </row>
    <row r="69" spans="1:16">
      <c r="A69" s="506"/>
      <c r="B69" s="506"/>
      <c r="C69" s="506"/>
      <c r="D69" s="506"/>
      <c r="E69" s="506"/>
      <c r="F69" s="506"/>
      <c r="G69" s="506"/>
      <c r="H69" s="511"/>
      <c r="I69" s="51"/>
      <c r="J69" s="47"/>
      <c r="K69" s="48"/>
      <c r="L69" s="48"/>
      <c r="M69" s="47"/>
      <c r="N69" s="47"/>
      <c r="O69" s="48"/>
      <c r="P69" s="46"/>
    </row>
    <row r="70" spans="1:16">
      <c r="A70" s="506"/>
      <c r="B70" s="506"/>
      <c r="C70" s="506"/>
      <c r="D70" s="506"/>
      <c r="E70" s="506"/>
      <c r="F70" s="506"/>
      <c r="G70" s="506"/>
      <c r="H70" s="506"/>
    </row>
    <row r="71" spans="1:16">
      <c r="A71" s="506"/>
      <c r="B71" s="506"/>
      <c r="C71" s="506"/>
      <c r="D71" s="506"/>
      <c r="E71" s="506"/>
      <c r="F71" s="506"/>
      <c r="G71" s="506"/>
      <c r="H71" s="506"/>
    </row>
    <row r="72" spans="1:16">
      <c r="A72" s="506"/>
      <c r="B72" s="506"/>
      <c r="C72" s="506"/>
      <c r="D72" s="506"/>
      <c r="E72" s="506"/>
      <c r="F72" s="506"/>
      <c r="G72" s="506"/>
      <c r="H72" s="506"/>
    </row>
    <row r="73" spans="1:16">
      <c r="A73" s="506"/>
      <c r="B73" s="506"/>
      <c r="C73" s="506"/>
      <c r="D73" s="506"/>
      <c r="E73" s="506"/>
      <c r="F73" s="506"/>
      <c r="G73" s="506"/>
      <c r="H73" s="506"/>
    </row>
    <row r="74" spans="1:16">
      <c r="A74" s="506"/>
      <c r="B74" s="506"/>
      <c r="C74" s="506"/>
      <c r="D74" s="506"/>
      <c r="E74" s="506"/>
      <c r="F74" s="506"/>
      <c r="G74" s="506"/>
      <c r="H74" s="506"/>
    </row>
    <row r="75" spans="1:16">
      <c r="A75" s="506"/>
      <c r="B75" s="506"/>
      <c r="C75" s="506"/>
      <c r="D75" s="506"/>
      <c r="E75" s="506"/>
      <c r="F75" s="506"/>
      <c r="G75" s="506"/>
      <c r="H75" s="506"/>
    </row>
    <row r="76" spans="1:16">
      <c r="A76" s="506"/>
      <c r="B76" s="506"/>
      <c r="C76" s="506"/>
      <c r="D76" s="506"/>
      <c r="E76" s="506"/>
      <c r="F76" s="506"/>
      <c r="G76" s="506"/>
      <c r="H76" s="506"/>
    </row>
    <row r="77" spans="1:16">
      <c r="A77" s="506"/>
      <c r="B77" s="506"/>
      <c r="C77" s="506"/>
      <c r="D77" s="506"/>
      <c r="E77" s="506"/>
      <c r="F77" s="506"/>
      <c r="G77" s="506"/>
      <c r="H77" s="506"/>
    </row>
    <row r="78" spans="1:16">
      <c r="A78" s="506"/>
      <c r="B78" s="506"/>
      <c r="C78" s="506"/>
      <c r="D78" s="506"/>
      <c r="E78" s="506"/>
      <c r="F78" s="506"/>
      <c r="G78" s="506"/>
      <c r="H78" s="506"/>
    </row>
    <row r="79" spans="1:16">
      <c r="A79" s="506"/>
      <c r="B79" s="506"/>
      <c r="C79" s="506"/>
      <c r="D79" s="506"/>
      <c r="E79" s="506"/>
      <c r="F79" s="506"/>
      <c r="G79" s="506"/>
      <c r="H79" s="506"/>
    </row>
    <row r="80" spans="1:16">
      <c r="A80" s="506"/>
      <c r="B80" s="506"/>
      <c r="C80" s="506"/>
      <c r="D80" s="506"/>
      <c r="E80" s="506"/>
      <c r="F80" s="506"/>
      <c r="G80" s="506"/>
      <c r="H80" s="506"/>
    </row>
    <row r="81" spans="1:8">
      <c r="A81" s="506"/>
      <c r="B81" s="506"/>
      <c r="C81" s="506"/>
      <c r="D81" s="506"/>
      <c r="E81" s="506"/>
      <c r="F81" s="506"/>
      <c r="G81" s="506"/>
      <c r="H81" s="506"/>
    </row>
    <row r="82" spans="1:8">
      <c r="A82" s="506"/>
      <c r="B82" s="506"/>
      <c r="C82" s="506"/>
      <c r="D82" s="506"/>
      <c r="E82" s="506"/>
      <c r="F82" s="506"/>
      <c r="G82" s="506"/>
      <c r="H82" s="506"/>
    </row>
    <row r="83" spans="1:8">
      <c r="A83" s="506"/>
      <c r="B83" s="506"/>
      <c r="C83" s="506"/>
      <c r="D83" s="506"/>
      <c r="E83" s="506"/>
      <c r="F83" s="506"/>
      <c r="G83" s="506"/>
      <c r="H83" s="506"/>
    </row>
    <row r="84" spans="1:8">
      <c r="A84" s="506"/>
      <c r="B84" s="506"/>
      <c r="C84" s="506"/>
      <c r="D84" s="506"/>
      <c r="E84" s="506"/>
      <c r="F84" s="506"/>
      <c r="G84" s="506"/>
      <c r="H84" s="506"/>
    </row>
    <row r="85" spans="1:8">
      <c r="A85" s="506"/>
      <c r="B85" s="506"/>
      <c r="C85" s="506"/>
      <c r="D85" s="506"/>
      <c r="E85" s="506"/>
      <c r="F85" s="506"/>
      <c r="G85" s="506"/>
      <c r="H85" s="506"/>
    </row>
    <row r="86" spans="1:8">
      <c r="A86" s="506"/>
      <c r="B86" s="506"/>
      <c r="C86" s="506"/>
      <c r="D86" s="506"/>
      <c r="E86" s="506"/>
      <c r="F86" s="506"/>
      <c r="G86" s="506"/>
      <c r="H86" s="506"/>
    </row>
    <row r="87" spans="1:8">
      <c r="A87" s="506"/>
      <c r="B87" s="506"/>
      <c r="C87" s="506"/>
      <c r="D87" s="506"/>
      <c r="E87" s="506"/>
      <c r="F87" s="506"/>
      <c r="G87" s="506"/>
      <c r="H87" s="506"/>
    </row>
    <row r="88" spans="1:8">
      <c r="A88" s="506"/>
      <c r="B88" s="506"/>
      <c r="C88" s="506"/>
      <c r="D88" s="506"/>
      <c r="E88" s="506"/>
      <c r="F88" s="506"/>
      <c r="G88" s="506"/>
      <c r="H88" s="506"/>
    </row>
    <row r="89" spans="1:8">
      <c r="A89" s="506"/>
      <c r="B89" s="506"/>
      <c r="C89" s="506"/>
      <c r="D89" s="506"/>
      <c r="E89" s="506"/>
      <c r="F89" s="506"/>
      <c r="G89" s="506"/>
      <c r="H89" s="506"/>
    </row>
    <row r="90" spans="1:8">
      <c r="A90" s="506"/>
      <c r="B90" s="506"/>
      <c r="C90" s="506"/>
      <c r="D90" s="506"/>
      <c r="E90" s="506"/>
      <c r="F90" s="506"/>
      <c r="G90" s="506"/>
      <c r="H90" s="506"/>
    </row>
    <row r="91" spans="1:8">
      <c r="A91" s="506"/>
      <c r="B91" s="506"/>
      <c r="C91" s="506"/>
      <c r="D91" s="506"/>
      <c r="E91" s="506"/>
      <c r="F91" s="506"/>
      <c r="G91" s="506"/>
      <c r="H91" s="506"/>
    </row>
    <row r="92" spans="1:8">
      <c r="A92" s="506"/>
      <c r="B92" s="506"/>
      <c r="C92" s="506"/>
      <c r="D92" s="506"/>
      <c r="E92" s="506"/>
      <c r="F92" s="506"/>
      <c r="G92" s="506"/>
      <c r="H92" s="506"/>
    </row>
    <row r="93" spans="1:8">
      <c r="A93" s="506"/>
      <c r="B93" s="506"/>
      <c r="C93" s="506"/>
      <c r="D93" s="506"/>
      <c r="E93" s="506"/>
      <c r="F93" s="506"/>
      <c r="G93" s="506"/>
      <c r="H93" s="506"/>
    </row>
    <row r="94" spans="1:8">
      <c r="A94" s="506"/>
      <c r="B94" s="506"/>
      <c r="C94" s="506"/>
      <c r="D94" s="506"/>
      <c r="E94" s="506"/>
      <c r="F94" s="506"/>
      <c r="G94" s="506"/>
      <c r="H94" s="506"/>
    </row>
    <row r="95" spans="1:8">
      <c r="A95" s="506"/>
      <c r="B95" s="506"/>
      <c r="C95" s="506"/>
      <c r="D95" s="506"/>
      <c r="E95" s="506"/>
      <c r="F95" s="506"/>
      <c r="G95" s="506"/>
      <c r="H95" s="506"/>
    </row>
    <row r="96" spans="1:8">
      <c r="A96" s="506"/>
      <c r="B96" s="506"/>
      <c r="C96" s="506"/>
      <c r="D96" s="506"/>
      <c r="E96" s="506"/>
      <c r="F96" s="506"/>
      <c r="G96" s="506"/>
      <c r="H96" s="506"/>
    </row>
    <row r="97" spans="1:8">
      <c r="A97" s="506"/>
      <c r="B97" s="506"/>
      <c r="C97" s="506"/>
      <c r="D97" s="506"/>
      <c r="E97" s="506"/>
      <c r="F97" s="506"/>
      <c r="G97" s="506"/>
      <c r="H97" s="506"/>
    </row>
    <row r="98" spans="1:8">
      <c r="A98" s="506"/>
      <c r="B98" s="506"/>
      <c r="C98" s="506"/>
      <c r="D98" s="506"/>
      <c r="E98" s="506"/>
      <c r="F98" s="506"/>
      <c r="G98" s="506"/>
      <c r="H98" s="506"/>
    </row>
    <row r="99" spans="1:8">
      <c r="A99" s="506"/>
      <c r="B99" s="506"/>
      <c r="C99" s="506"/>
      <c r="D99" s="506"/>
      <c r="E99" s="506"/>
      <c r="F99" s="506"/>
      <c r="G99" s="506"/>
      <c r="H99" s="506"/>
    </row>
    <row r="100" spans="1:8">
      <c r="A100" s="506"/>
      <c r="B100" s="506"/>
      <c r="C100" s="506"/>
      <c r="D100" s="506"/>
      <c r="E100" s="506"/>
      <c r="F100" s="506"/>
      <c r="G100" s="506"/>
      <c r="H100" s="506"/>
    </row>
    <row r="101" spans="1:8">
      <c r="A101" s="506"/>
      <c r="B101" s="506"/>
      <c r="C101" s="506"/>
      <c r="D101" s="506"/>
      <c r="E101" s="506"/>
      <c r="F101" s="506"/>
      <c r="G101" s="506"/>
      <c r="H101" s="506"/>
    </row>
    <row r="102" spans="1:8">
      <c r="A102" s="506"/>
      <c r="B102" s="506"/>
      <c r="C102" s="506"/>
      <c r="D102" s="506"/>
      <c r="E102" s="506"/>
      <c r="F102" s="506"/>
      <c r="G102" s="506"/>
      <c r="H102" s="506"/>
    </row>
    <row r="103" spans="1:8">
      <c r="A103" s="506"/>
      <c r="B103" s="506"/>
      <c r="C103" s="506"/>
      <c r="D103" s="506"/>
      <c r="E103" s="506"/>
      <c r="F103" s="506"/>
      <c r="G103" s="506"/>
      <c r="H103" s="506"/>
    </row>
    <row r="104" spans="1:8">
      <c r="A104" s="506"/>
      <c r="B104" s="506"/>
      <c r="C104" s="506"/>
      <c r="D104" s="506"/>
      <c r="E104" s="506"/>
      <c r="F104" s="506"/>
      <c r="G104" s="506"/>
      <c r="H104" s="506"/>
    </row>
    <row r="105" spans="1:8">
      <c r="A105" s="506"/>
      <c r="B105" s="506"/>
      <c r="C105" s="506"/>
      <c r="D105" s="506"/>
      <c r="E105" s="506"/>
      <c r="F105" s="506"/>
      <c r="G105" s="506"/>
      <c r="H105" s="506"/>
    </row>
    <row r="106" spans="1:8">
      <c r="A106" s="506"/>
      <c r="B106" s="506"/>
      <c r="C106" s="506"/>
      <c r="D106" s="506"/>
      <c r="E106" s="506"/>
      <c r="F106" s="506"/>
      <c r="G106" s="506"/>
      <c r="H106" s="506"/>
    </row>
    <row r="107" spans="1:8">
      <c r="A107" s="506"/>
      <c r="B107" s="506"/>
      <c r="C107" s="506"/>
      <c r="D107" s="506"/>
      <c r="E107" s="506"/>
      <c r="F107" s="506"/>
      <c r="G107" s="506"/>
      <c r="H107" s="506"/>
    </row>
    <row r="108" spans="1:8">
      <c r="A108" s="506"/>
      <c r="B108" s="506"/>
      <c r="C108" s="506"/>
      <c r="D108" s="506"/>
      <c r="E108" s="506"/>
      <c r="F108" s="506"/>
      <c r="G108" s="506"/>
      <c r="H108" s="506"/>
    </row>
    <row r="109" spans="1:8">
      <c r="A109" s="506"/>
      <c r="B109" s="506"/>
      <c r="C109" s="506"/>
      <c r="D109" s="506"/>
      <c r="E109" s="506"/>
      <c r="F109" s="506"/>
      <c r="G109" s="506"/>
      <c r="H109" s="506"/>
    </row>
    <row r="110" spans="1:8">
      <c r="A110" s="506"/>
      <c r="B110" s="506"/>
      <c r="C110" s="506"/>
      <c r="D110" s="506"/>
      <c r="E110" s="506"/>
      <c r="F110" s="506"/>
      <c r="G110" s="506"/>
      <c r="H110" s="506"/>
    </row>
    <row r="111" spans="1:8">
      <c r="A111" s="506"/>
      <c r="B111" s="506"/>
      <c r="C111" s="506"/>
      <c r="D111" s="506"/>
      <c r="E111" s="506"/>
      <c r="F111" s="506"/>
      <c r="G111" s="506"/>
      <c r="H111" s="506"/>
    </row>
    <row r="112" spans="1:8">
      <c r="A112" s="506"/>
      <c r="B112" s="506"/>
      <c r="C112" s="506"/>
      <c r="D112" s="506"/>
      <c r="E112" s="506"/>
      <c r="F112" s="506"/>
      <c r="G112" s="506"/>
      <c r="H112" s="506"/>
    </row>
    <row r="113" spans="1:8">
      <c r="A113" s="506"/>
      <c r="B113" s="506"/>
      <c r="C113" s="506"/>
      <c r="D113" s="506"/>
      <c r="E113" s="506"/>
      <c r="F113" s="506"/>
      <c r="G113" s="506"/>
      <c r="H113" s="506"/>
    </row>
    <row r="114" spans="1:8">
      <c r="A114" s="506"/>
      <c r="B114" s="506"/>
      <c r="C114" s="506"/>
      <c r="D114" s="506"/>
      <c r="E114" s="506"/>
      <c r="F114" s="506"/>
      <c r="G114" s="506"/>
      <c r="H114" s="506"/>
    </row>
    <row r="115" spans="1:8">
      <c r="A115" s="506"/>
      <c r="B115" s="506"/>
      <c r="C115" s="506"/>
      <c r="D115" s="506"/>
      <c r="E115" s="506"/>
      <c r="F115" s="506"/>
      <c r="G115" s="506"/>
      <c r="H115" s="506"/>
    </row>
    <row r="116" spans="1:8">
      <c r="A116" s="506"/>
      <c r="B116" s="506"/>
      <c r="C116" s="506"/>
      <c r="D116" s="506"/>
      <c r="E116" s="506"/>
      <c r="F116" s="506"/>
      <c r="G116" s="506"/>
      <c r="H116" s="506"/>
    </row>
    <row r="117" spans="1:8">
      <c r="A117" s="506"/>
      <c r="B117" s="506"/>
      <c r="C117" s="506"/>
      <c r="D117" s="506"/>
      <c r="E117" s="506"/>
      <c r="F117" s="506"/>
      <c r="G117" s="506"/>
      <c r="H117" s="506"/>
    </row>
    <row r="118" spans="1:8">
      <c r="A118" s="506"/>
      <c r="B118" s="506"/>
      <c r="C118" s="506"/>
      <c r="D118" s="506"/>
      <c r="E118" s="506"/>
      <c r="F118" s="506"/>
      <c r="G118" s="506"/>
      <c r="H118" s="506"/>
    </row>
    <row r="119" spans="1:8">
      <c r="A119" s="506"/>
      <c r="B119" s="506"/>
      <c r="C119" s="506"/>
      <c r="D119" s="506"/>
      <c r="E119" s="506"/>
      <c r="F119" s="506"/>
      <c r="G119" s="506"/>
      <c r="H119" s="506"/>
    </row>
    <row r="120" spans="1:8">
      <c r="A120" s="506"/>
      <c r="B120" s="506"/>
      <c r="C120" s="506"/>
      <c r="D120" s="506"/>
      <c r="E120" s="506"/>
      <c r="F120" s="506"/>
      <c r="G120" s="506"/>
      <c r="H120" s="506"/>
    </row>
    <row r="121" spans="1:8">
      <c r="A121" s="506"/>
      <c r="B121" s="506"/>
      <c r="C121" s="506"/>
      <c r="D121" s="506"/>
      <c r="E121" s="506"/>
      <c r="F121" s="506"/>
      <c r="G121" s="506"/>
      <c r="H121" s="506"/>
    </row>
    <row r="122" spans="1:8">
      <c r="A122" s="506"/>
      <c r="B122" s="506"/>
      <c r="C122" s="506"/>
      <c r="D122" s="506"/>
      <c r="E122" s="506"/>
      <c r="F122" s="506"/>
      <c r="G122" s="506"/>
      <c r="H122" s="506"/>
    </row>
    <row r="123" spans="1:8">
      <c r="A123" s="506"/>
      <c r="B123" s="506"/>
      <c r="C123" s="506"/>
      <c r="D123" s="506"/>
      <c r="E123" s="506"/>
      <c r="F123" s="506"/>
      <c r="G123" s="506"/>
      <c r="H123" s="506"/>
    </row>
    <row r="124" spans="1:8">
      <c r="A124" s="506"/>
      <c r="B124" s="506"/>
      <c r="C124" s="506"/>
      <c r="D124" s="506"/>
      <c r="E124" s="506"/>
      <c r="F124" s="506"/>
      <c r="G124" s="506"/>
      <c r="H124" s="506"/>
    </row>
    <row r="125" spans="1:8">
      <c r="A125" s="506"/>
      <c r="B125" s="506"/>
      <c r="C125" s="506"/>
      <c r="D125" s="506"/>
      <c r="E125" s="506"/>
      <c r="F125" s="506"/>
      <c r="G125" s="506"/>
      <c r="H125" s="506"/>
    </row>
    <row r="126" spans="1:8">
      <c r="A126" s="506"/>
      <c r="B126" s="506"/>
      <c r="C126" s="506"/>
      <c r="D126" s="506"/>
      <c r="E126" s="506"/>
      <c r="F126" s="506"/>
      <c r="G126" s="506"/>
      <c r="H126" s="506"/>
    </row>
    <row r="127" spans="1:8">
      <c r="A127" s="506"/>
      <c r="B127" s="506"/>
      <c r="C127" s="506"/>
      <c r="D127" s="506"/>
      <c r="E127" s="506"/>
      <c r="F127" s="506"/>
      <c r="G127" s="506"/>
      <c r="H127" s="506"/>
    </row>
    <row r="128" spans="1:8">
      <c r="A128" s="506"/>
      <c r="B128" s="506"/>
      <c r="C128" s="506"/>
      <c r="D128" s="506"/>
      <c r="E128" s="506"/>
      <c r="F128" s="506"/>
      <c r="G128" s="506"/>
      <c r="H128" s="506"/>
    </row>
    <row r="129" spans="1:8">
      <c r="A129" s="506"/>
      <c r="B129" s="506"/>
      <c r="C129" s="506"/>
      <c r="D129" s="506"/>
      <c r="E129" s="506"/>
      <c r="F129" s="506"/>
      <c r="G129" s="506"/>
      <c r="H129" s="506"/>
    </row>
    <row r="130" spans="1:8">
      <c r="A130" s="506"/>
      <c r="B130" s="506"/>
      <c r="C130" s="506"/>
      <c r="D130" s="506"/>
      <c r="E130" s="506"/>
      <c r="F130" s="506"/>
      <c r="G130" s="506"/>
      <c r="H130" s="506"/>
    </row>
    <row r="131" spans="1:8">
      <c r="A131" s="506"/>
      <c r="B131" s="506"/>
      <c r="C131" s="506"/>
      <c r="D131" s="506"/>
      <c r="E131" s="506"/>
      <c r="F131" s="506"/>
      <c r="G131" s="506"/>
      <c r="H131" s="506"/>
    </row>
    <row r="132" spans="1:8">
      <c r="A132" s="506"/>
      <c r="B132" s="506"/>
      <c r="C132" s="506"/>
      <c r="D132" s="506"/>
      <c r="E132" s="506"/>
      <c r="F132" s="506"/>
      <c r="G132" s="506"/>
      <c r="H132" s="506"/>
    </row>
    <row r="133" spans="1:8">
      <c r="A133" s="506"/>
      <c r="B133" s="506"/>
      <c r="C133" s="506"/>
      <c r="D133" s="506"/>
      <c r="E133" s="506"/>
      <c r="F133" s="506"/>
      <c r="G133" s="506"/>
      <c r="H133" s="506"/>
    </row>
    <row r="134" spans="1:8">
      <c r="A134" s="506"/>
      <c r="B134" s="506"/>
      <c r="C134" s="506"/>
      <c r="D134" s="506"/>
      <c r="E134" s="506"/>
      <c r="F134" s="506"/>
      <c r="G134" s="506"/>
      <c r="H134" s="506"/>
    </row>
    <row r="135" spans="1:8">
      <c r="A135" s="506"/>
      <c r="B135" s="506"/>
      <c r="C135" s="506"/>
      <c r="D135" s="506"/>
      <c r="E135" s="506"/>
      <c r="F135" s="506"/>
      <c r="G135" s="506"/>
      <c r="H135" s="506"/>
    </row>
    <row r="136" spans="1:8">
      <c r="A136" s="506"/>
      <c r="B136" s="506"/>
      <c r="C136" s="506"/>
      <c r="D136" s="506"/>
      <c r="E136" s="506"/>
      <c r="F136" s="506"/>
      <c r="G136" s="506"/>
      <c r="H136" s="506"/>
    </row>
    <row r="137" spans="1:8">
      <c r="A137" s="506"/>
      <c r="B137" s="506"/>
      <c r="C137" s="506"/>
      <c r="D137" s="506"/>
      <c r="E137" s="506"/>
      <c r="F137" s="506"/>
      <c r="G137" s="506"/>
      <c r="H137" s="506"/>
    </row>
    <row r="138" spans="1:8">
      <c r="A138" s="506"/>
      <c r="B138" s="506"/>
      <c r="C138" s="506"/>
      <c r="D138" s="506"/>
      <c r="E138" s="506"/>
      <c r="F138" s="506"/>
      <c r="G138" s="506"/>
      <c r="H138" s="506"/>
    </row>
    <row r="139" spans="1:8">
      <c r="A139" s="506"/>
      <c r="B139" s="506"/>
      <c r="C139" s="506"/>
      <c r="D139" s="506"/>
      <c r="E139" s="506"/>
      <c r="F139" s="506"/>
      <c r="G139" s="506"/>
      <c r="H139" s="506"/>
    </row>
    <row r="140" spans="1:8">
      <c r="A140" s="506"/>
      <c r="B140" s="506"/>
      <c r="C140" s="506"/>
      <c r="D140" s="506"/>
      <c r="E140" s="506"/>
      <c r="F140" s="506"/>
      <c r="G140" s="506"/>
      <c r="H140" s="506"/>
    </row>
    <row r="141" spans="1:8">
      <c r="A141" s="506"/>
      <c r="B141" s="506"/>
      <c r="C141" s="506"/>
      <c r="D141" s="506"/>
      <c r="E141" s="506"/>
      <c r="F141" s="506"/>
      <c r="G141" s="506"/>
      <c r="H141" s="506"/>
    </row>
    <row r="142" spans="1:8">
      <c r="A142" s="506"/>
      <c r="B142" s="506"/>
      <c r="C142" s="506"/>
      <c r="D142" s="506"/>
      <c r="E142" s="506"/>
      <c r="F142" s="506"/>
      <c r="G142" s="506"/>
      <c r="H142" s="506"/>
    </row>
    <row r="143" spans="1:8">
      <c r="A143" s="506"/>
      <c r="B143" s="506"/>
      <c r="C143" s="506"/>
      <c r="D143" s="506"/>
      <c r="E143" s="506"/>
      <c r="F143" s="506"/>
      <c r="G143" s="506"/>
      <c r="H143" s="506"/>
    </row>
    <row r="144" spans="1:8">
      <c r="A144" s="506"/>
      <c r="B144" s="506"/>
      <c r="C144" s="506"/>
      <c r="D144" s="506"/>
      <c r="E144" s="506"/>
      <c r="F144" s="506"/>
      <c r="G144" s="506"/>
      <c r="H144" s="506"/>
    </row>
    <row r="145" spans="1:8">
      <c r="A145" s="506"/>
      <c r="B145" s="506"/>
      <c r="C145" s="506"/>
      <c r="D145" s="506"/>
      <c r="E145" s="506"/>
      <c r="F145" s="506"/>
      <c r="G145" s="506"/>
      <c r="H145" s="506"/>
    </row>
    <row r="146" spans="1:8">
      <c r="A146" s="506"/>
      <c r="B146" s="506"/>
      <c r="C146" s="506"/>
      <c r="D146" s="506"/>
      <c r="E146" s="506"/>
      <c r="F146" s="506"/>
      <c r="G146" s="506"/>
      <c r="H146" s="506"/>
    </row>
    <row r="147" spans="1:8">
      <c r="A147" s="506"/>
      <c r="B147" s="506"/>
      <c r="C147" s="506"/>
      <c r="D147" s="506"/>
      <c r="E147" s="506"/>
      <c r="F147" s="506"/>
      <c r="G147" s="506"/>
      <c r="H147" s="506"/>
    </row>
  </sheetData>
  <mergeCells count="25">
    <mergeCell ref="I39:I41"/>
    <mergeCell ref="P6:P8"/>
    <mergeCell ref="S6:S8"/>
    <mergeCell ref="A39:A41"/>
    <mergeCell ref="B39:B41"/>
    <mergeCell ref="C39:C41"/>
    <mergeCell ref="D39:D41"/>
    <mergeCell ref="E39:E41"/>
    <mergeCell ref="F39:F41"/>
    <mergeCell ref="G39:G41"/>
    <mergeCell ref="H39:H41"/>
    <mergeCell ref="J6:J8"/>
    <mergeCell ref="K6:K8"/>
    <mergeCell ref="L6:L8"/>
    <mergeCell ref="M6:M8"/>
    <mergeCell ref="N6:N8"/>
    <mergeCell ref="O6:O8"/>
    <mergeCell ref="A6:A8"/>
    <mergeCell ref="B6:B8"/>
    <mergeCell ref="C6:C8"/>
    <mergeCell ref="D6:D8"/>
    <mergeCell ref="E6:E8"/>
    <mergeCell ref="F6:F8"/>
    <mergeCell ref="G6:G8"/>
    <mergeCell ref="I6:I8"/>
  </mergeCells>
  <pageMargins left="0.7" right="0.7" top="0.75" bottom="0.75" header="0.3" footer="0.3"/>
  <pageSetup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T411"/>
  <sheetViews>
    <sheetView showGridLines="0" topLeftCell="A395" zoomScale="80" zoomScaleNormal="80" workbookViewId="0">
      <selection activeCell="I370" sqref="I370"/>
    </sheetView>
  </sheetViews>
  <sheetFormatPr baseColWidth="10" defaultColWidth="11.453125" defaultRowHeight="14.5"/>
  <cols>
    <col min="1" max="1" width="30.1796875" style="18" customWidth="1"/>
    <col min="2" max="2" width="25.1796875" style="18" customWidth="1"/>
    <col min="3" max="3" width="22.1796875" style="18" customWidth="1"/>
    <col min="4" max="4" width="22.453125" style="18" bestFit="1" customWidth="1"/>
    <col min="5" max="5" width="19.453125" style="18" bestFit="1" customWidth="1"/>
    <col min="6" max="6" width="20.453125" style="18" customWidth="1"/>
    <col min="7" max="9" width="17.81640625" style="18" customWidth="1"/>
    <col min="10" max="10" width="30.453125" style="18" customWidth="1"/>
    <col min="11" max="11" width="38.453125" style="18" bestFit="1" customWidth="1"/>
    <col min="12" max="16" width="23.453125" style="18" customWidth="1"/>
    <col min="17" max="17" width="16.453125" style="18" customWidth="1"/>
    <col min="18" max="18" width="16" style="18" customWidth="1"/>
    <col min="19" max="20" width="14" style="18" customWidth="1"/>
    <col min="21" max="16384" width="11.453125" style="18"/>
  </cols>
  <sheetData>
    <row r="1" spans="1:20">
      <c r="M1" s="3"/>
      <c r="N1" s="1"/>
      <c r="O1" s="1"/>
      <c r="P1" s="1"/>
      <c r="Q1" s="26"/>
      <c r="R1" s="4"/>
      <c r="S1" s="1"/>
      <c r="T1" s="1"/>
    </row>
    <row r="2" spans="1:20" ht="41.25" customHeight="1">
      <c r="Q2" s="27"/>
      <c r="R2" s="28"/>
      <c r="S2" s="29"/>
      <c r="T2" s="30"/>
    </row>
    <row r="4" spans="1:20" ht="15" thickBot="1"/>
    <row r="5" spans="1:20" ht="51.75" customHeight="1" thickBot="1">
      <c r="A5" s="143" t="s">
        <v>29</v>
      </c>
      <c r="B5" s="199"/>
      <c r="C5" s="145"/>
      <c r="D5" s="145"/>
      <c r="E5" s="145"/>
      <c r="F5" s="206" t="s">
        <v>30</v>
      </c>
      <c r="G5" s="598">
        <f>B6-D6</f>
        <v>0</v>
      </c>
      <c r="H5" s="599" t="e">
        <f>(G5/B6)</f>
        <v>#DIV/0!</v>
      </c>
      <c r="I5" s="516"/>
      <c r="J5" s="143" t="s">
        <v>31</v>
      </c>
      <c r="K5" s="199"/>
      <c r="L5" s="145"/>
      <c r="M5" s="145"/>
      <c r="N5" s="145"/>
      <c r="O5" s="206" t="s">
        <v>30</v>
      </c>
      <c r="P5" s="598">
        <f>K6-M6</f>
        <v>0</v>
      </c>
      <c r="Q5" s="599" t="e">
        <f>(P5/K6)</f>
        <v>#DIV/0!</v>
      </c>
      <c r="S5" s="31"/>
    </row>
    <row r="6" spans="1:20" ht="33" customHeight="1" thickBot="1">
      <c r="A6" s="146" t="s">
        <v>32</v>
      </c>
      <c r="B6" s="147"/>
      <c r="C6" s="148" t="s">
        <v>33</v>
      </c>
      <c r="D6" s="597">
        <f>G38</f>
        <v>0</v>
      </c>
      <c r="E6" s="771" t="s">
        <v>34</v>
      </c>
      <c r="F6" s="772"/>
      <c r="G6" s="144">
        <v>1</v>
      </c>
      <c r="H6" s="145"/>
      <c r="I6" s="145"/>
      <c r="J6" s="146" t="s">
        <v>32</v>
      </c>
      <c r="K6" s="147"/>
      <c r="L6" s="148" t="s">
        <v>33</v>
      </c>
      <c r="M6" s="597">
        <f>P38</f>
        <v>0</v>
      </c>
      <c r="N6" s="771" t="s">
        <v>34</v>
      </c>
      <c r="O6" s="772"/>
      <c r="P6" s="144">
        <v>1</v>
      </c>
      <c r="Q6" s="145"/>
      <c r="S6" s="32"/>
    </row>
    <row r="7" spans="1:20" ht="15" thickBot="1">
      <c r="A7" s="123"/>
      <c r="B7" s="123"/>
      <c r="C7" s="123"/>
      <c r="D7" s="123"/>
      <c r="E7" s="123"/>
      <c r="F7" s="123"/>
      <c r="G7" s="123"/>
      <c r="H7" s="150"/>
      <c r="I7" s="150"/>
      <c r="J7" s="123"/>
      <c r="K7" s="123"/>
      <c r="L7" s="123"/>
      <c r="M7" s="123"/>
      <c r="N7" s="123"/>
      <c r="O7" s="123"/>
      <c r="P7" s="123"/>
      <c r="Q7" s="150"/>
      <c r="S7" s="33"/>
    </row>
    <row r="8" spans="1:20" ht="23.25" customHeight="1">
      <c r="A8" s="760" t="s">
        <v>35</v>
      </c>
      <c r="B8" s="757" t="s">
        <v>36</v>
      </c>
      <c r="C8" s="757" t="s">
        <v>37</v>
      </c>
      <c r="D8" s="757" t="s">
        <v>38</v>
      </c>
      <c r="E8" s="765" t="s">
        <v>39</v>
      </c>
      <c r="F8" s="757" t="s">
        <v>40</v>
      </c>
      <c r="G8" s="768" t="s">
        <v>41</v>
      </c>
      <c r="H8" s="773"/>
      <c r="I8" s="179"/>
      <c r="J8" s="760" t="s">
        <v>35</v>
      </c>
      <c r="K8" s="757" t="s">
        <v>36</v>
      </c>
      <c r="L8" s="757" t="s">
        <v>37</v>
      </c>
      <c r="M8" s="757" t="s">
        <v>38</v>
      </c>
      <c r="N8" s="788" t="s">
        <v>39</v>
      </c>
      <c r="O8" s="757" t="s">
        <v>40</v>
      </c>
      <c r="P8" s="754" t="s">
        <v>41</v>
      </c>
      <c r="Q8" s="773"/>
    </row>
    <row r="9" spans="1:20">
      <c r="A9" s="761"/>
      <c r="B9" s="758"/>
      <c r="C9" s="758"/>
      <c r="D9" s="758"/>
      <c r="E9" s="766"/>
      <c r="F9" s="758"/>
      <c r="G9" s="769"/>
      <c r="H9" s="773"/>
      <c r="I9" s="179"/>
      <c r="J9" s="761"/>
      <c r="K9" s="758"/>
      <c r="L9" s="758"/>
      <c r="M9" s="758"/>
      <c r="N9" s="789"/>
      <c r="O9" s="758"/>
      <c r="P9" s="755"/>
      <c r="Q9" s="773"/>
      <c r="R9" s="34"/>
      <c r="S9" s="34"/>
    </row>
    <row r="10" spans="1:20" ht="15" thickBot="1">
      <c r="A10" s="762"/>
      <c r="B10" s="759"/>
      <c r="C10" s="759"/>
      <c r="D10" s="759"/>
      <c r="E10" s="767"/>
      <c r="F10" s="759"/>
      <c r="G10" s="770"/>
      <c r="H10" s="773"/>
      <c r="I10" s="179"/>
      <c r="J10" s="762"/>
      <c r="K10" s="759"/>
      <c r="L10" s="759"/>
      <c r="M10" s="759"/>
      <c r="N10" s="790"/>
      <c r="O10" s="759"/>
      <c r="P10" s="756"/>
      <c r="Q10" s="773"/>
      <c r="R10" s="35"/>
      <c r="S10" s="36"/>
    </row>
    <row r="11" spans="1:20" ht="12" customHeight="1">
      <c r="A11" s="517"/>
      <c r="B11" s="685"/>
      <c r="C11" s="152"/>
      <c r="D11" s="153"/>
      <c r="E11" s="596" t="str">
        <f>IF(D11=0,"",C11/D11)</f>
        <v/>
      </c>
      <c r="F11" s="155"/>
      <c r="G11" s="600" t="str">
        <f>IF(F11=0,"",F11*E11)</f>
        <v/>
      </c>
      <c r="H11" s="519"/>
      <c r="I11" s="519"/>
      <c r="J11" s="517"/>
      <c r="K11" s="151"/>
      <c r="L11" s="152"/>
      <c r="M11" s="153"/>
      <c r="N11" s="596" t="str">
        <f>IF(M11=0,"",L11/M11)</f>
        <v/>
      </c>
      <c r="O11" s="155"/>
      <c r="P11" s="600" t="str">
        <f>IF(O11=0,"",O11*N11)</f>
        <v/>
      </c>
      <c r="Q11" s="519"/>
      <c r="R11" s="35"/>
      <c r="S11" s="36"/>
    </row>
    <row r="12" spans="1:20" ht="12" customHeight="1">
      <c r="A12" s="517"/>
      <c r="B12" s="685"/>
      <c r="C12" s="152"/>
      <c r="D12" s="153"/>
      <c r="E12" s="596" t="str">
        <f t="shared" ref="E12:E24" si="0">IF(D12=0,"",C12/D12)</f>
        <v/>
      </c>
      <c r="F12" s="156"/>
      <c r="G12" s="600" t="str">
        <f t="shared" ref="G12:G24" si="1">IF(F12=0,"",F12*E12)</f>
        <v/>
      </c>
      <c r="H12" s="519"/>
      <c r="I12" s="519"/>
      <c r="J12" s="517"/>
      <c r="K12" s="151"/>
      <c r="L12" s="152"/>
      <c r="M12" s="153"/>
      <c r="N12" s="596" t="str">
        <f t="shared" ref="N12:N24" si="2">IF(M12=0,"",L12/M12)</f>
        <v/>
      </c>
      <c r="O12" s="156"/>
      <c r="P12" s="600" t="str">
        <f t="shared" ref="P12:P24" si="3">IF(O12=0,"",O12*N12)</f>
        <v/>
      </c>
      <c r="Q12" s="519"/>
      <c r="R12" s="35"/>
      <c r="S12" s="36"/>
    </row>
    <row r="13" spans="1:20" ht="12" customHeight="1">
      <c r="A13" s="517"/>
      <c r="B13" s="685"/>
      <c r="C13" s="152"/>
      <c r="D13" s="153"/>
      <c r="E13" s="596" t="str">
        <f>IF(D13=0,"",C13/D13)</f>
        <v/>
      </c>
      <c r="F13" s="156"/>
      <c r="G13" s="600" t="str">
        <f t="shared" si="1"/>
        <v/>
      </c>
      <c r="H13" s="519"/>
      <c r="I13" s="519"/>
      <c r="J13" s="517"/>
      <c r="K13" s="151"/>
      <c r="L13" s="152"/>
      <c r="M13" s="153"/>
      <c r="N13" s="596" t="str">
        <f t="shared" si="2"/>
        <v/>
      </c>
      <c r="O13" s="156"/>
      <c r="P13" s="600" t="str">
        <f t="shared" si="3"/>
        <v/>
      </c>
      <c r="Q13" s="519"/>
      <c r="R13" s="35"/>
      <c r="S13" s="36"/>
    </row>
    <row r="14" spans="1:20" ht="12" customHeight="1">
      <c r="A14" s="517"/>
      <c r="B14" s="685"/>
      <c r="C14" s="152"/>
      <c r="D14" s="153"/>
      <c r="E14" s="596" t="str">
        <f>IF(D14=0,"",C14/D14)</f>
        <v/>
      </c>
      <c r="F14" s="156"/>
      <c r="G14" s="600" t="str">
        <f t="shared" si="1"/>
        <v/>
      </c>
      <c r="H14" s="519"/>
      <c r="I14" s="519"/>
      <c r="J14" s="517"/>
      <c r="K14" s="151"/>
      <c r="L14" s="152"/>
      <c r="M14" s="153"/>
      <c r="N14" s="596" t="str">
        <f t="shared" si="2"/>
        <v/>
      </c>
      <c r="O14" s="156"/>
      <c r="P14" s="600" t="str">
        <f t="shared" si="3"/>
        <v/>
      </c>
      <c r="Q14" s="519"/>
      <c r="R14" s="35"/>
      <c r="S14" s="36"/>
    </row>
    <row r="15" spans="1:20" ht="12" customHeight="1">
      <c r="A15" s="517"/>
      <c r="B15" s="685"/>
      <c r="C15" s="152"/>
      <c r="D15" s="153"/>
      <c r="E15" s="596" t="str">
        <f t="shared" si="0"/>
        <v/>
      </c>
      <c r="F15" s="156"/>
      <c r="G15" s="600" t="str">
        <f t="shared" si="1"/>
        <v/>
      </c>
      <c r="H15" s="519"/>
      <c r="I15" s="519"/>
      <c r="J15" s="157"/>
      <c r="K15" s="151"/>
      <c r="L15" s="152"/>
      <c r="M15" s="153"/>
      <c r="N15" s="596" t="str">
        <f t="shared" si="2"/>
        <v/>
      </c>
      <c r="O15" s="156"/>
      <c r="P15" s="600" t="str">
        <f t="shared" si="3"/>
        <v/>
      </c>
      <c r="Q15" s="519"/>
      <c r="R15" s="35"/>
      <c r="S15" s="36"/>
    </row>
    <row r="16" spans="1:20" ht="12" customHeight="1">
      <c r="A16" s="517"/>
      <c r="B16" s="151"/>
      <c r="C16" s="152"/>
      <c r="D16" s="153"/>
      <c r="E16" s="596" t="str">
        <f t="shared" si="0"/>
        <v/>
      </c>
      <c r="F16" s="156"/>
      <c r="G16" s="600" t="str">
        <f t="shared" si="1"/>
        <v/>
      </c>
      <c r="H16" s="519"/>
      <c r="I16" s="519"/>
      <c r="J16" s="157"/>
      <c r="K16" s="151"/>
      <c r="L16" s="152"/>
      <c r="M16" s="153"/>
      <c r="N16" s="596" t="str">
        <f t="shared" si="2"/>
        <v/>
      </c>
      <c r="O16" s="156"/>
      <c r="P16" s="600" t="str">
        <f t="shared" si="3"/>
        <v/>
      </c>
      <c r="Q16" s="519"/>
      <c r="R16" s="35"/>
      <c r="S16" s="36"/>
    </row>
    <row r="17" spans="1:19" ht="12" customHeight="1">
      <c r="A17" s="517"/>
      <c r="B17" s="157"/>
      <c r="C17" s="152"/>
      <c r="D17" s="153"/>
      <c r="E17" s="596" t="str">
        <f t="shared" si="0"/>
        <v/>
      </c>
      <c r="F17" s="156"/>
      <c r="G17" s="600" t="str">
        <f t="shared" si="1"/>
        <v/>
      </c>
      <c r="H17" s="519"/>
      <c r="I17" s="519"/>
      <c r="J17" s="157"/>
      <c r="K17" s="157"/>
      <c r="L17" s="152"/>
      <c r="M17" s="153"/>
      <c r="N17" s="596" t="str">
        <f t="shared" si="2"/>
        <v/>
      </c>
      <c r="O17" s="156"/>
      <c r="P17" s="600" t="str">
        <f t="shared" si="3"/>
        <v/>
      </c>
      <c r="Q17" s="519"/>
      <c r="R17" s="35"/>
      <c r="S17" s="36"/>
    </row>
    <row r="18" spans="1:19" ht="12" customHeight="1">
      <c r="A18" s="517"/>
      <c r="B18" s="157"/>
      <c r="C18" s="152"/>
      <c r="D18" s="153"/>
      <c r="E18" s="596" t="str">
        <f t="shared" si="0"/>
        <v/>
      </c>
      <c r="F18" s="156"/>
      <c r="G18" s="600" t="str">
        <f t="shared" si="1"/>
        <v/>
      </c>
      <c r="H18" s="519"/>
      <c r="I18" s="519"/>
      <c r="J18" s="157"/>
      <c r="K18" s="157"/>
      <c r="L18" s="152"/>
      <c r="M18" s="153"/>
      <c r="N18" s="596" t="str">
        <f t="shared" si="2"/>
        <v/>
      </c>
      <c r="O18" s="156"/>
      <c r="P18" s="600" t="str">
        <f t="shared" si="3"/>
        <v/>
      </c>
      <c r="Q18" s="519"/>
      <c r="R18" s="35"/>
      <c r="S18" s="36"/>
    </row>
    <row r="19" spans="1:19" ht="12" customHeight="1">
      <c r="A19" s="517"/>
      <c r="B19" s="157"/>
      <c r="C19" s="152"/>
      <c r="D19" s="153"/>
      <c r="E19" s="596" t="str">
        <f t="shared" si="0"/>
        <v/>
      </c>
      <c r="F19" s="156"/>
      <c r="G19" s="600" t="str">
        <f t="shared" si="1"/>
        <v/>
      </c>
      <c r="H19" s="519"/>
      <c r="I19" s="519"/>
      <c r="J19" s="157"/>
      <c r="K19" s="157"/>
      <c r="L19" s="152"/>
      <c r="M19" s="153"/>
      <c r="N19" s="596" t="str">
        <f t="shared" si="2"/>
        <v/>
      </c>
      <c r="O19" s="156"/>
      <c r="P19" s="600" t="str">
        <f t="shared" si="3"/>
        <v/>
      </c>
      <c r="Q19" s="519"/>
      <c r="R19" s="35"/>
      <c r="S19" s="36"/>
    </row>
    <row r="20" spans="1:19" ht="12" customHeight="1">
      <c r="A20" s="517"/>
      <c r="B20" s="157"/>
      <c r="C20" s="152"/>
      <c r="D20" s="153"/>
      <c r="E20" s="596" t="str">
        <f t="shared" si="0"/>
        <v/>
      </c>
      <c r="F20" s="156"/>
      <c r="G20" s="600" t="str">
        <f t="shared" si="1"/>
        <v/>
      </c>
      <c r="H20" s="519"/>
      <c r="I20" s="519"/>
      <c r="J20" s="157"/>
      <c r="K20" s="157"/>
      <c r="L20" s="152"/>
      <c r="M20" s="153"/>
      <c r="N20" s="596" t="str">
        <f t="shared" si="2"/>
        <v/>
      </c>
      <c r="O20" s="156"/>
      <c r="P20" s="600" t="str">
        <f t="shared" si="3"/>
        <v/>
      </c>
      <c r="Q20" s="519"/>
      <c r="R20" s="35"/>
      <c r="S20" s="36"/>
    </row>
    <row r="21" spans="1:19" ht="12" customHeight="1">
      <c r="A21" s="517"/>
      <c r="B21" s="157"/>
      <c r="C21" s="152"/>
      <c r="D21" s="153"/>
      <c r="E21" s="596" t="str">
        <f t="shared" si="0"/>
        <v/>
      </c>
      <c r="F21" s="156"/>
      <c r="G21" s="600" t="str">
        <f t="shared" si="1"/>
        <v/>
      </c>
      <c r="H21" s="519"/>
      <c r="I21" s="519"/>
      <c r="J21" s="157"/>
      <c r="K21" s="157"/>
      <c r="L21" s="152"/>
      <c r="M21" s="153"/>
      <c r="N21" s="596" t="str">
        <f t="shared" si="2"/>
        <v/>
      </c>
      <c r="O21" s="156"/>
      <c r="P21" s="600" t="str">
        <f t="shared" si="3"/>
        <v/>
      </c>
      <c r="Q21" s="519"/>
      <c r="R21" s="35"/>
      <c r="S21" s="36"/>
    </row>
    <row r="22" spans="1:19" ht="12" customHeight="1">
      <c r="A22" s="517"/>
      <c r="B22" s="157"/>
      <c r="C22" s="152"/>
      <c r="D22" s="153"/>
      <c r="E22" s="596" t="str">
        <f t="shared" si="0"/>
        <v/>
      </c>
      <c r="F22" s="156"/>
      <c r="G22" s="600" t="str">
        <f t="shared" si="1"/>
        <v/>
      </c>
      <c r="H22" s="519"/>
      <c r="I22" s="519"/>
      <c r="J22" s="157"/>
      <c r="K22" s="157"/>
      <c r="L22" s="152"/>
      <c r="M22" s="153"/>
      <c r="N22" s="596" t="str">
        <f t="shared" si="2"/>
        <v/>
      </c>
      <c r="O22" s="156"/>
      <c r="P22" s="600" t="str">
        <f t="shared" si="3"/>
        <v/>
      </c>
      <c r="Q22" s="519"/>
    </row>
    <row r="23" spans="1:19" ht="12" customHeight="1">
      <c r="A23" s="517"/>
      <c r="B23" s="157"/>
      <c r="C23" s="152"/>
      <c r="D23" s="153"/>
      <c r="E23" s="596" t="str">
        <f t="shared" si="0"/>
        <v/>
      </c>
      <c r="F23" s="156"/>
      <c r="G23" s="600" t="str">
        <f t="shared" si="1"/>
        <v/>
      </c>
      <c r="H23" s="519"/>
      <c r="I23" s="519"/>
      <c r="J23" s="157"/>
      <c r="K23" s="157"/>
      <c r="L23" s="152"/>
      <c r="M23" s="153"/>
      <c r="N23" s="596" t="str">
        <f t="shared" si="2"/>
        <v/>
      </c>
      <c r="O23" s="156"/>
      <c r="P23" s="600" t="str">
        <f t="shared" si="3"/>
        <v/>
      </c>
      <c r="Q23" s="519"/>
    </row>
    <row r="24" spans="1:19" ht="12" customHeight="1">
      <c r="A24" s="517"/>
      <c r="B24" s="157"/>
      <c r="C24" s="152"/>
      <c r="D24" s="153"/>
      <c r="E24" s="596" t="str">
        <f t="shared" si="0"/>
        <v/>
      </c>
      <c r="F24" s="156"/>
      <c r="G24" s="600" t="str">
        <f t="shared" si="1"/>
        <v/>
      </c>
      <c r="H24" s="519"/>
      <c r="I24" s="519"/>
      <c r="J24" s="157"/>
      <c r="K24" s="157"/>
      <c r="L24" s="152"/>
      <c r="M24" s="153"/>
      <c r="N24" s="596" t="str">
        <f t="shared" si="2"/>
        <v/>
      </c>
      <c r="O24" s="156"/>
      <c r="P24" s="600" t="str">
        <f t="shared" si="3"/>
        <v/>
      </c>
      <c r="Q24" s="519"/>
    </row>
    <row r="25" spans="1:19" ht="36.75" customHeight="1" thickBot="1">
      <c r="A25" s="774" t="s">
        <v>42</v>
      </c>
      <c r="B25" s="775"/>
      <c r="C25" s="775"/>
      <c r="D25" s="775"/>
      <c r="E25" s="775"/>
      <c r="F25" s="775"/>
      <c r="G25" s="601">
        <f>SUM(G11:G24)</f>
        <v>0</v>
      </c>
      <c r="H25" s="519">
        <f>IFERROR(G25/#REF!,0)</f>
        <v>0</v>
      </c>
      <c r="I25" s="519"/>
      <c r="J25" s="745" t="s">
        <v>42</v>
      </c>
      <c r="K25" s="746"/>
      <c r="L25" s="746"/>
      <c r="M25" s="746"/>
      <c r="N25" s="775"/>
      <c r="O25" s="775"/>
      <c r="P25" s="601">
        <f>SUM(P11:P24)</f>
        <v>0</v>
      </c>
      <c r="Q25" s="519">
        <f>IFERROR(P25/#REF!,0)</f>
        <v>0</v>
      </c>
    </row>
    <row r="26" spans="1:19" ht="36.75" customHeight="1" thickBot="1">
      <c r="A26" s="781" t="s">
        <v>16</v>
      </c>
      <c r="B26" s="782"/>
      <c r="C26" s="782"/>
      <c r="D26" s="782"/>
      <c r="E26" s="782"/>
      <c r="F26" s="783"/>
      <c r="G26" s="606"/>
      <c r="H26" s="519"/>
      <c r="I26" s="519"/>
      <c r="J26" s="683"/>
      <c r="K26" s="683"/>
      <c r="L26" s="683"/>
      <c r="M26" s="683"/>
      <c r="N26" s="682"/>
      <c r="O26" s="683"/>
      <c r="P26" s="684"/>
      <c r="Q26" s="519"/>
    </row>
    <row r="27" spans="1:19" s="20" customFormat="1" ht="24" customHeight="1">
      <c r="A27" s="776" t="s">
        <v>43</v>
      </c>
      <c r="B27" s="777" t="s">
        <v>44</v>
      </c>
      <c r="C27" s="777" t="s">
        <v>45</v>
      </c>
      <c r="D27" s="778" t="s">
        <v>46</v>
      </c>
      <c r="E27" s="779" t="s">
        <v>47</v>
      </c>
      <c r="F27" s="773"/>
      <c r="G27" s="521"/>
      <c r="H27" s="519"/>
      <c r="I27" s="519"/>
      <c r="J27" s="784" t="s">
        <v>43</v>
      </c>
      <c r="K27" s="785" t="s">
        <v>44</v>
      </c>
      <c r="L27" s="785" t="s">
        <v>45</v>
      </c>
      <c r="M27" s="786" t="s">
        <v>46</v>
      </c>
      <c r="N27" s="780" t="s">
        <v>47</v>
      </c>
      <c r="O27" s="773"/>
      <c r="P27" s="521"/>
      <c r="Q27" s="519"/>
    </row>
    <row r="28" spans="1:19">
      <c r="A28" s="776"/>
      <c r="B28" s="777"/>
      <c r="C28" s="777"/>
      <c r="D28" s="778"/>
      <c r="E28" s="780"/>
      <c r="F28" s="773"/>
      <c r="G28" s="521"/>
      <c r="H28" s="519"/>
      <c r="I28" s="519"/>
      <c r="J28" s="776"/>
      <c r="K28" s="777"/>
      <c r="L28" s="777"/>
      <c r="M28" s="787"/>
      <c r="N28" s="780"/>
      <c r="O28" s="773"/>
      <c r="P28" s="521"/>
      <c r="Q28" s="519"/>
    </row>
    <row r="29" spans="1:19">
      <c r="A29" s="776"/>
      <c r="B29" s="777"/>
      <c r="C29" s="777"/>
      <c r="D29" s="778"/>
      <c r="E29" s="780"/>
      <c r="F29" s="773"/>
      <c r="G29" s="521"/>
      <c r="H29" s="519"/>
      <c r="I29" s="519"/>
      <c r="J29" s="776"/>
      <c r="K29" s="777"/>
      <c r="L29" s="777"/>
      <c r="M29" s="787"/>
      <c r="N29" s="780"/>
      <c r="O29" s="773"/>
      <c r="P29" s="521"/>
      <c r="Q29" s="519"/>
    </row>
    <row r="30" spans="1:19" ht="15.5">
      <c r="A30" s="517"/>
      <c r="B30" s="710"/>
      <c r="C30" s="160"/>
      <c r="D30" s="161" t="str">
        <f>IF(C30=0,"",B30/C30)</f>
        <v/>
      </c>
      <c r="E30" s="162"/>
      <c r="F30" s="179"/>
      <c r="G30" s="518" t="str">
        <f>IF(E30=0,"",E30*D30)</f>
        <v/>
      </c>
      <c r="H30" s="519">
        <f t="shared" ref="H30:H31" ca="1" si="4">IF(H30=0,"",H30/$G$35)</f>
        <v>0</v>
      </c>
      <c r="I30" s="519"/>
      <c r="J30" s="158"/>
      <c r="K30" s="159"/>
      <c r="L30" s="160"/>
      <c r="M30" s="602" t="str">
        <f>IF(L30=0,"",K30/L30)</f>
        <v/>
      </c>
      <c r="N30" s="162"/>
      <c r="O30" s="179"/>
      <c r="P30" s="600" t="str">
        <f>IF(N30=0,"",N30*M30)</f>
        <v/>
      </c>
      <c r="Q30" s="519">
        <f t="shared" ref="Q30:Q31" ca="1" si="5">IF(Q30=0,"",Q30/$G$35)</f>
        <v>0</v>
      </c>
    </row>
    <row r="31" spans="1:19" ht="15.5">
      <c r="A31" s="517"/>
      <c r="B31" s="710"/>
      <c r="C31" s="160"/>
      <c r="D31" s="161" t="str">
        <f t="shared" ref="D31:D34" si="6">IF(C31=0,"",B31/C31)</f>
        <v/>
      </c>
      <c r="E31" s="162"/>
      <c r="F31" s="179"/>
      <c r="G31" s="518" t="str">
        <f t="shared" ref="G31:G34" si="7">IF(E31=0,"",E31*D31)</f>
        <v/>
      </c>
      <c r="H31" s="519">
        <f t="shared" ca="1" si="4"/>
        <v>0</v>
      </c>
      <c r="I31" s="519"/>
      <c r="J31" s="158"/>
      <c r="K31" s="160"/>
      <c r="L31" s="160"/>
      <c r="M31" s="602" t="str">
        <f t="shared" ref="M31:M34" si="8">IF(L31=0,"",K31/L31)</f>
        <v/>
      </c>
      <c r="N31" s="162"/>
      <c r="O31" s="179"/>
      <c r="P31" s="600" t="str">
        <f t="shared" ref="P31:P34" si="9">IF(N31=0,"",N31*M31)</f>
        <v/>
      </c>
      <c r="Q31" s="519">
        <f t="shared" ca="1" si="5"/>
        <v>0</v>
      </c>
    </row>
    <row r="32" spans="1:19">
      <c r="A32" s="158"/>
      <c r="B32" s="160"/>
      <c r="C32" s="160"/>
      <c r="D32" s="161" t="str">
        <f t="shared" si="6"/>
        <v/>
      </c>
      <c r="E32" s="162"/>
      <c r="F32" s="179"/>
      <c r="G32" s="518" t="str">
        <f t="shared" si="7"/>
        <v/>
      </c>
      <c r="H32" s="519">
        <f ca="1">IF(H32=0,"",H32/$G$35)</f>
        <v>0</v>
      </c>
      <c r="I32" s="519"/>
      <c r="J32" s="158"/>
      <c r="K32" s="160"/>
      <c r="L32" s="160"/>
      <c r="M32" s="602" t="str">
        <f t="shared" si="8"/>
        <v/>
      </c>
      <c r="N32" s="162"/>
      <c r="O32" s="179"/>
      <c r="P32" s="600" t="str">
        <f t="shared" si="9"/>
        <v/>
      </c>
      <c r="Q32" s="519">
        <f ca="1">IF(Q32=0,"",Q32/$G$35)</f>
        <v>0</v>
      </c>
    </row>
    <row r="33" spans="1:20">
      <c r="A33" s="163"/>
      <c r="B33" s="163"/>
      <c r="C33" s="164"/>
      <c r="D33" s="161" t="str">
        <f t="shared" si="6"/>
        <v/>
      </c>
      <c r="E33" s="165"/>
      <c r="F33" s="166"/>
      <c r="G33" s="518" t="str">
        <f t="shared" si="7"/>
        <v/>
      </c>
      <c r="H33" s="519">
        <f t="shared" ref="H33:H34" ca="1" si="10">IF(H33=0,"",H33/$G$35)</f>
        <v>0</v>
      </c>
      <c r="I33" s="519"/>
      <c r="J33" s="163"/>
      <c r="K33" s="163"/>
      <c r="L33" s="164"/>
      <c r="M33" s="602" t="str">
        <f t="shared" si="8"/>
        <v/>
      </c>
      <c r="N33" s="165"/>
      <c r="O33" s="166"/>
      <c r="P33" s="600" t="str">
        <f t="shared" si="9"/>
        <v/>
      </c>
      <c r="Q33" s="519">
        <f t="shared" ref="Q33:Q34" ca="1" si="11">IF(Q33=0,"",Q33/$G$35)</f>
        <v>0</v>
      </c>
    </row>
    <row r="34" spans="1:20">
      <c r="A34" s="163"/>
      <c r="B34" s="163"/>
      <c r="C34" s="164"/>
      <c r="D34" s="161" t="str">
        <f t="shared" si="6"/>
        <v/>
      </c>
      <c r="E34" s="165"/>
      <c r="F34" s="166"/>
      <c r="G34" s="518" t="str">
        <f t="shared" si="7"/>
        <v/>
      </c>
      <c r="H34" s="519">
        <f t="shared" ca="1" si="10"/>
        <v>0</v>
      </c>
      <c r="I34" s="519"/>
      <c r="J34" s="163"/>
      <c r="K34" s="163"/>
      <c r="L34" s="164"/>
      <c r="M34" s="602" t="str">
        <f t="shared" si="8"/>
        <v/>
      </c>
      <c r="N34" s="165"/>
      <c r="O34" s="166"/>
      <c r="P34" s="600" t="str">
        <f t="shared" si="9"/>
        <v/>
      </c>
      <c r="Q34" s="519">
        <f t="shared" ca="1" si="11"/>
        <v>0</v>
      </c>
    </row>
    <row r="35" spans="1:20" ht="15" thickBot="1">
      <c r="A35" s="745" t="s">
        <v>48</v>
      </c>
      <c r="B35" s="746"/>
      <c r="C35" s="746"/>
      <c r="D35" s="746"/>
      <c r="E35" s="746"/>
      <c r="F35" s="747"/>
      <c r="G35" s="522">
        <f>SUM(G30:G34)</f>
        <v>0</v>
      </c>
      <c r="H35" s="519">
        <f>IFERROR(G35/#REF!,0)</f>
        <v>0</v>
      </c>
      <c r="I35" s="519"/>
      <c r="J35" s="745" t="s">
        <v>48</v>
      </c>
      <c r="K35" s="746"/>
      <c r="L35" s="746"/>
      <c r="M35" s="746"/>
      <c r="N35" s="746"/>
      <c r="O35" s="747"/>
      <c r="P35" s="603">
        <f>SUM(P30:P34)</f>
        <v>0</v>
      </c>
      <c r="Q35" s="519">
        <f>IFERROR(P35/#REF!,0)</f>
        <v>0</v>
      </c>
    </row>
    <row r="36" spans="1:20" ht="15" thickBot="1">
      <c r="A36" s="748" t="s">
        <v>49</v>
      </c>
      <c r="B36" s="167" t="s">
        <v>50</v>
      </c>
      <c r="C36" s="168" t="s">
        <v>51</v>
      </c>
      <c r="D36" s="168" t="s">
        <v>52</v>
      </c>
      <c r="E36" s="169" t="s">
        <v>53</v>
      </c>
      <c r="F36" s="170" t="s">
        <v>54</v>
      </c>
      <c r="G36" s="523" t="s">
        <v>55</v>
      </c>
      <c r="H36" s="524"/>
      <c r="I36" s="524"/>
      <c r="J36" s="748" t="s">
        <v>49</v>
      </c>
      <c r="K36" s="167" t="s">
        <v>50</v>
      </c>
      <c r="L36" s="168" t="s">
        <v>51</v>
      </c>
      <c r="M36" s="168" t="s">
        <v>52</v>
      </c>
      <c r="N36" s="169" t="s">
        <v>53</v>
      </c>
      <c r="O36" s="170" t="s">
        <v>54</v>
      </c>
      <c r="P36" s="604" t="s">
        <v>55</v>
      </c>
      <c r="Q36" s="524"/>
    </row>
    <row r="37" spans="1:20" ht="15" thickBot="1">
      <c r="A37" s="749"/>
      <c r="B37" s="171">
        <v>1000000</v>
      </c>
      <c r="C37" s="172">
        <f>B37/D38</f>
        <v>33333.333333333336</v>
      </c>
      <c r="D37" s="173">
        <f>C37/8</f>
        <v>4166.666666666667</v>
      </c>
      <c r="E37" s="174">
        <f>D37/60</f>
        <v>69.444444444444443</v>
      </c>
      <c r="F37" s="175"/>
      <c r="G37" s="525">
        <f>F37*E37</f>
        <v>0</v>
      </c>
      <c r="H37" s="526"/>
      <c r="I37" s="526"/>
      <c r="J37" s="749"/>
      <c r="K37" s="171">
        <v>1300000</v>
      </c>
      <c r="L37" s="172">
        <f>K37/M38</f>
        <v>43333.333333333336</v>
      </c>
      <c r="M37" s="173">
        <f>L37/8</f>
        <v>5416.666666666667</v>
      </c>
      <c r="N37" s="174">
        <f>M37/60</f>
        <v>90.277777777777786</v>
      </c>
      <c r="O37" s="175"/>
      <c r="P37" s="605">
        <f>O37*N37</f>
        <v>0</v>
      </c>
      <c r="Q37" s="526"/>
    </row>
    <row r="38" spans="1:20" ht="15" thickBot="1">
      <c r="A38" s="176"/>
      <c r="B38" s="176"/>
      <c r="C38" s="177" t="s">
        <v>56</v>
      </c>
      <c r="D38" s="178">
        <v>30</v>
      </c>
      <c r="E38" s="176"/>
      <c r="F38" s="750" t="s">
        <v>57</v>
      </c>
      <c r="G38" s="763">
        <f>(G37+G25+G35)/G6</f>
        <v>0</v>
      </c>
      <c r="H38" s="516"/>
      <c r="I38" s="516"/>
      <c r="J38" s="176"/>
      <c r="K38" s="176"/>
      <c r="L38" s="177" t="s">
        <v>56</v>
      </c>
      <c r="M38" s="178">
        <v>30</v>
      </c>
      <c r="N38" s="176"/>
      <c r="O38" s="750" t="s">
        <v>57</v>
      </c>
      <c r="P38" s="752">
        <f>(P37+P25+P35)/P6</f>
        <v>0</v>
      </c>
      <c r="Q38" s="516"/>
      <c r="R38" s="43"/>
      <c r="S38" s="42"/>
      <c r="T38" s="44"/>
    </row>
    <row r="39" spans="1:20" ht="30" customHeight="1" thickBot="1">
      <c r="A39" s="176"/>
      <c r="B39" s="176"/>
      <c r="C39" s="176"/>
      <c r="D39" s="124"/>
      <c r="E39" s="176"/>
      <c r="F39" s="751"/>
      <c r="G39" s="764"/>
      <c r="H39" s="516"/>
      <c r="I39" s="516"/>
      <c r="J39" s="176"/>
      <c r="K39" s="176"/>
      <c r="L39" s="176"/>
      <c r="M39" s="124"/>
      <c r="N39" s="176"/>
      <c r="O39" s="751"/>
      <c r="P39" s="753"/>
      <c r="Q39" s="516"/>
      <c r="R39" s="45"/>
    </row>
    <row r="40" spans="1:20" ht="30" customHeight="1" thickBot="1">
      <c r="A40" s="176"/>
      <c r="B40" s="176"/>
      <c r="C40" s="176"/>
      <c r="D40" s="124"/>
      <c r="E40" s="176"/>
      <c r="F40" s="180"/>
      <c r="G40" s="527"/>
      <c r="H40" s="516"/>
      <c r="I40" s="516"/>
      <c r="J40" s="176"/>
      <c r="K40" s="176"/>
      <c r="L40" s="176"/>
      <c r="M40" s="124"/>
      <c r="N40" s="176"/>
      <c r="O40" s="180"/>
      <c r="P40" s="527"/>
      <c r="Q40" s="516"/>
      <c r="R40" s="45"/>
    </row>
    <row r="41" spans="1:20" ht="45" customHeight="1" thickBot="1">
      <c r="A41" s="143" t="s">
        <v>58</v>
      </c>
      <c r="B41" s="199"/>
      <c r="C41" s="145"/>
      <c r="D41" s="145"/>
      <c r="E41" s="145"/>
      <c r="F41" s="206" t="s">
        <v>30</v>
      </c>
      <c r="G41" s="598">
        <f>B42-D42</f>
        <v>0</v>
      </c>
      <c r="H41" s="599" t="e">
        <f>(G41/B42)</f>
        <v>#DIV/0!</v>
      </c>
      <c r="I41" s="516"/>
      <c r="J41" s="143" t="s">
        <v>59</v>
      </c>
      <c r="K41" s="144"/>
      <c r="L41" s="145"/>
      <c r="M41" s="145"/>
      <c r="N41" s="145"/>
      <c r="O41" s="206" t="s">
        <v>30</v>
      </c>
      <c r="P41" s="598">
        <f>K42-M42</f>
        <v>0</v>
      </c>
      <c r="Q41" s="599" t="e">
        <f>(P41/K42)</f>
        <v>#DIV/0!</v>
      </c>
      <c r="S41" s="31"/>
    </row>
    <row r="42" spans="1:20" ht="33" customHeight="1" thickBot="1">
      <c r="A42" s="146" t="s">
        <v>32</v>
      </c>
      <c r="B42" s="147"/>
      <c r="C42" s="148" t="s">
        <v>33</v>
      </c>
      <c r="D42" s="597">
        <f>G73</f>
        <v>0</v>
      </c>
      <c r="E42" s="771" t="s">
        <v>34</v>
      </c>
      <c r="F42" s="772"/>
      <c r="G42" s="144">
        <v>1</v>
      </c>
      <c r="H42" s="145"/>
      <c r="I42" s="145"/>
      <c r="J42" s="146" t="s">
        <v>32</v>
      </c>
      <c r="K42" s="147"/>
      <c r="L42" s="148" t="s">
        <v>33</v>
      </c>
      <c r="M42" s="597">
        <f>P73</f>
        <v>0</v>
      </c>
      <c r="N42" s="771" t="s">
        <v>34</v>
      </c>
      <c r="O42" s="772"/>
      <c r="P42" s="144">
        <v>1</v>
      </c>
      <c r="Q42" s="145"/>
      <c r="S42" s="32"/>
    </row>
    <row r="43" spans="1:20" ht="15" thickBot="1">
      <c r="A43" s="123"/>
      <c r="B43" s="123"/>
      <c r="C43" s="123"/>
      <c r="D43" s="123"/>
      <c r="E43" s="123"/>
      <c r="F43" s="123"/>
      <c r="G43" s="123"/>
      <c r="H43" s="150"/>
      <c r="I43" s="150"/>
      <c r="J43" s="123"/>
      <c r="K43" s="123"/>
      <c r="L43" s="123"/>
      <c r="M43" s="123"/>
      <c r="N43" s="123"/>
      <c r="O43" s="123"/>
      <c r="P43" s="123"/>
      <c r="Q43" s="150"/>
      <c r="S43" s="33"/>
    </row>
    <row r="44" spans="1:20" ht="23.25" customHeight="1">
      <c r="A44" s="760" t="s">
        <v>35</v>
      </c>
      <c r="B44" s="757" t="s">
        <v>36</v>
      </c>
      <c r="C44" s="757" t="s">
        <v>37</v>
      </c>
      <c r="D44" s="757" t="s">
        <v>38</v>
      </c>
      <c r="E44" s="788" t="s">
        <v>39</v>
      </c>
      <c r="F44" s="757" t="s">
        <v>40</v>
      </c>
      <c r="G44" s="754" t="s">
        <v>41</v>
      </c>
      <c r="H44" s="773"/>
      <c r="I44" s="179"/>
      <c r="J44" s="760" t="s">
        <v>35</v>
      </c>
      <c r="K44" s="757" t="s">
        <v>36</v>
      </c>
      <c r="L44" s="757" t="s">
        <v>37</v>
      </c>
      <c r="M44" s="757" t="s">
        <v>38</v>
      </c>
      <c r="N44" s="765" t="s">
        <v>39</v>
      </c>
      <c r="O44" s="757" t="s">
        <v>40</v>
      </c>
      <c r="P44" s="768" t="s">
        <v>41</v>
      </c>
      <c r="Q44" s="773"/>
    </row>
    <row r="45" spans="1:20">
      <c r="A45" s="761"/>
      <c r="B45" s="758"/>
      <c r="C45" s="758"/>
      <c r="D45" s="758"/>
      <c r="E45" s="789"/>
      <c r="F45" s="758"/>
      <c r="G45" s="755"/>
      <c r="H45" s="773"/>
      <c r="I45" s="179"/>
      <c r="J45" s="761"/>
      <c r="K45" s="758"/>
      <c r="L45" s="758"/>
      <c r="M45" s="758"/>
      <c r="N45" s="766"/>
      <c r="O45" s="758"/>
      <c r="P45" s="769"/>
      <c r="Q45" s="773"/>
      <c r="R45" s="34"/>
      <c r="S45" s="34"/>
    </row>
    <row r="46" spans="1:20" ht="15" thickBot="1">
      <c r="A46" s="762"/>
      <c r="B46" s="759"/>
      <c r="C46" s="759"/>
      <c r="D46" s="759"/>
      <c r="E46" s="790"/>
      <c r="F46" s="759"/>
      <c r="G46" s="756"/>
      <c r="H46" s="773"/>
      <c r="I46" s="179"/>
      <c r="J46" s="762"/>
      <c r="K46" s="759"/>
      <c r="L46" s="759"/>
      <c r="M46" s="759"/>
      <c r="N46" s="767"/>
      <c r="O46" s="759"/>
      <c r="P46" s="770"/>
      <c r="Q46" s="773"/>
      <c r="R46" s="35"/>
      <c r="S46" s="36"/>
    </row>
    <row r="47" spans="1:20" ht="12" customHeight="1">
      <c r="A47" s="517"/>
      <c r="B47" s="151"/>
      <c r="C47" s="152"/>
      <c r="D47" s="153"/>
      <c r="E47" s="596" t="str">
        <f>IF(D47=0,"",C47/D47)</f>
        <v/>
      </c>
      <c r="F47" s="155"/>
      <c r="G47" s="600" t="str">
        <f>IF(F47=0,"",F47*E47)</f>
        <v/>
      </c>
      <c r="H47" s="519"/>
      <c r="I47" s="519"/>
      <c r="J47" s="517"/>
      <c r="K47" s="151"/>
      <c r="L47" s="152"/>
      <c r="M47" s="153"/>
      <c r="N47" s="596" t="str">
        <f>IF(M47=0,"",L47/M47)</f>
        <v/>
      </c>
      <c r="O47" s="155"/>
      <c r="P47" s="600" t="str">
        <f>IF(O47=0,"",O47*N47)</f>
        <v/>
      </c>
      <c r="Q47" s="519"/>
      <c r="R47" s="35"/>
      <c r="S47" s="36"/>
    </row>
    <row r="48" spans="1:20" ht="12" customHeight="1">
      <c r="A48" s="517"/>
      <c r="B48" s="151"/>
      <c r="C48" s="152"/>
      <c r="D48" s="153"/>
      <c r="E48" s="596" t="str">
        <f t="shared" ref="E48:E60" si="12">IF(D48=0,"",C48/D48)</f>
        <v/>
      </c>
      <c r="F48" s="156"/>
      <c r="G48" s="600" t="str">
        <f t="shared" ref="G48:G60" si="13">IF(F48=0,"",F48*E48)</f>
        <v/>
      </c>
      <c r="H48" s="519"/>
      <c r="I48" s="519"/>
      <c r="J48" s="517"/>
      <c r="K48" s="151"/>
      <c r="L48" s="152"/>
      <c r="M48" s="153"/>
      <c r="N48" s="596" t="str">
        <f t="shared" ref="N48:N60" si="14">IF(M48=0,"",L48/M48)</f>
        <v/>
      </c>
      <c r="O48" s="156"/>
      <c r="P48" s="600" t="str">
        <f t="shared" ref="P48:P60" si="15">IF(O48=0,"",O48*N48)</f>
        <v/>
      </c>
      <c r="Q48" s="519"/>
      <c r="R48" s="35"/>
      <c r="S48" s="36"/>
    </row>
    <row r="49" spans="1:19" ht="12" customHeight="1">
      <c r="A49" s="517"/>
      <c r="B49" s="151"/>
      <c r="C49" s="152"/>
      <c r="D49" s="153"/>
      <c r="E49" s="596" t="str">
        <f t="shared" si="12"/>
        <v/>
      </c>
      <c r="F49" s="156"/>
      <c r="G49" s="600" t="str">
        <f t="shared" si="13"/>
        <v/>
      </c>
      <c r="H49" s="519"/>
      <c r="I49" s="519"/>
      <c r="J49" s="517"/>
      <c r="K49" s="151"/>
      <c r="L49" s="152"/>
      <c r="M49" s="153"/>
      <c r="N49" s="596" t="str">
        <f t="shared" si="14"/>
        <v/>
      </c>
      <c r="O49" s="156"/>
      <c r="P49" s="600" t="str">
        <f t="shared" si="15"/>
        <v/>
      </c>
      <c r="Q49" s="519"/>
      <c r="R49" s="35"/>
      <c r="S49" s="36"/>
    </row>
    <row r="50" spans="1:19" ht="12" customHeight="1">
      <c r="A50" s="517"/>
      <c r="B50" s="151"/>
      <c r="C50" s="152"/>
      <c r="D50" s="153"/>
      <c r="E50" s="596" t="str">
        <f t="shared" si="12"/>
        <v/>
      </c>
      <c r="F50" s="156"/>
      <c r="G50" s="600" t="str">
        <f t="shared" si="13"/>
        <v/>
      </c>
      <c r="H50" s="519"/>
      <c r="I50" s="519"/>
      <c r="J50" s="517"/>
      <c r="K50" s="151"/>
      <c r="L50" s="152"/>
      <c r="M50" s="153"/>
      <c r="N50" s="596" t="str">
        <f t="shared" si="14"/>
        <v/>
      </c>
      <c r="O50" s="156"/>
      <c r="P50" s="600" t="str">
        <f t="shared" si="15"/>
        <v/>
      </c>
      <c r="Q50" s="519"/>
      <c r="R50" s="35"/>
      <c r="S50" s="36"/>
    </row>
    <row r="51" spans="1:19" ht="12" customHeight="1">
      <c r="A51" s="157"/>
      <c r="B51" s="151"/>
      <c r="C51" s="152"/>
      <c r="D51" s="153"/>
      <c r="E51" s="596" t="str">
        <f t="shared" si="12"/>
        <v/>
      </c>
      <c r="F51" s="156"/>
      <c r="G51" s="600" t="str">
        <f t="shared" si="13"/>
        <v/>
      </c>
      <c r="H51" s="519"/>
      <c r="I51" s="519"/>
      <c r="J51" s="517"/>
      <c r="K51" s="151"/>
      <c r="L51" s="152"/>
      <c r="M51" s="153"/>
      <c r="N51" s="596" t="str">
        <f t="shared" si="14"/>
        <v/>
      </c>
      <c r="O51" s="156"/>
      <c r="P51" s="600" t="str">
        <f t="shared" si="15"/>
        <v/>
      </c>
      <c r="Q51" s="519"/>
      <c r="R51" s="35"/>
      <c r="S51" s="36"/>
    </row>
    <row r="52" spans="1:19" ht="12" customHeight="1">
      <c r="A52" s="157"/>
      <c r="B52" s="151"/>
      <c r="C52" s="152"/>
      <c r="D52" s="153"/>
      <c r="E52" s="596" t="str">
        <f t="shared" si="12"/>
        <v/>
      </c>
      <c r="F52" s="156"/>
      <c r="G52" s="600" t="str">
        <f t="shared" si="13"/>
        <v/>
      </c>
      <c r="H52" s="519"/>
      <c r="I52" s="519"/>
      <c r="J52" s="517"/>
      <c r="K52" s="151"/>
      <c r="L52" s="152"/>
      <c r="M52" s="153"/>
      <c r="N52" s="596" t="str">
        <f t="shared" si="14"/>
        <v/>
      </c>
      <c r="O52" s="156"/>
      <c r="P52" s="600" t="str">
        <f t="shared" si="15"/>
        <v/>
      </c>
      <c r="Q52" s="519"/>
      <c r="R52" s="35"/>
      <c r="S52" s="36"/>
    </row>
    <row r="53" spans="1:19" ht="12" customHeight="1">
      <c r="A53" s="157"/>
      <c r="B53" s="157"/>
      <c r="C53" s="152"/>
      <c r="D53" s="153"/>
      <c r="E53" s="596" t="str">
        <f t="shared" si="12"/>
        <v/>
      </c>
      <c r="F53" s="156"/>
      <c r="G53" s="600" t="str">
        <f t="shared" si="13"/>
        <v/>
      </c>
      <c r="H53" s="519"/>
      <c r="I53" s="519"/>
      <c r="J53" s="517"/>
      <c r="K53" s="157"/>
      <c r="L53" s="152"/>
      <c r="M53" s="153"/>
      <c r="N53" s="596" t="str">
        <f t="shared" si="14"/>
        <v/>
      </c>
      <c r="O53" s="156"/>
      <c r="P53" s="600" t="str">
        <f t="shared" si="15"/>
        <v/>
      </c>
      <c r="Q53" s="519"/>
      <c r="R53" s="35"/>
      <c r="S53" s="36"/>
    </row>
    <row r="54" spans="1:19" ht="12" customHeight="1">
      <c r="A54" s="157"/>
      <c r="B54" s="157"/>
      <c r="C54" s="152"/>
      <c r="D54" s="153"/>
      <c r="E54" s="596" t="str">
        <f t="shared" si="12"/>
        <v/>
      </c>
      <c r="F54" s="156"/>
      <c r="G54" s="600" t="str">
        <f t="shared" si="13"/>
        <v/>
      </c>
      <c r="H54" s="519"/>
      <c r="I54" s="519"/>
      <c r="J54" s="517"/>
      <c r="K54" s="157"/>
      <c r="L54" s="152"/>
      <c r="M54" s="153"/>
      <c r="N54" s="596" t="str">
        <f t="shared" si="14"/>
        <v/>
      </c>
      <c r="O54" s="156"/>
      <c r="P54" s="600" t="str">
        <f t="shared" si="15"/>
        <v/>
      </c>
      <c r="Q54" s="519"/>
      <c r="R54" s="35"/>
      <c r="S54" s="36"/>
    </row>
    <row r="55" spans="1:19" ht="12" customHeight="1">
      <c r="A55" s="157"/>
      <c r="B55" s="157"/>
      <c r="C55" s="152"/>
      <c r="D55" s="153"/>
      <c r="E55" s="596" t="str">
        <f t="shared" si="12"/>
        <v/>
      </c>
      <c r="F55" s="156"/>
      <c r="G55" s="600" t="str">
        <f t="shared" si="13"/>
        <v/>
      </c>
      <c r="H55" s="519"/>
      <c r="I55" s="519"/>
      <c r="J55" s="517"/>
      <c r="K55" s="157"/>
      <c r="L55" s="152"/>
      <c r="M55" s="153"/>
      <c r="N55" s="596" t="str">
        <f t="shared" si="14"/>
        <v/>
      </c>
      <c r="O55" s="156"/>
      <c r="P55" s="600" t="str">
        <f t="shared" si="15"/>
        <v/>
      </c>
      <c r="Q55" s="519"/>
      <c r="R55" s="35"/>
      <c r="S55" s="36"/>
    </row>
    <row r="56" spans="1:19" ht="12" customHeight="1">
      <c r="A56" s="157"/>
      <c r="B56" s="157"/>
      <c r="C56" s="152"/>
      <c r="D56" s="153"/>
      <c r="E56" s="596" t="str">
        <f t="shared" si="12"/>
        <v/>
      </c>
      <c r="F56" s="156"/>
      <c r="G56" s="600" t="str">
        <f t="shared" si="13"/>
        <v/>
      </c>
      <c r="H56" s="519"/>
      <c r="I56" s="519"/>
      <c r="J56" s="517"/>
      <c r="K56" s="157"/>
      <c r="L56" s="152"/>
      <c r="M56" s="153"/>
      <c r="N56" s="596" t="str">
        <f t="shared" si="14"/>
        <v/>
      </c>
      <c r="O56" s="156"/>
      <c r="P56" s="600" t="str">
        <f t="shared" si="15"/>
        <v/>
      </c>
      <c r="Q56" s="519"/>
      <c r="R56" s="35"/>
      <c r="S56" s="36"/>
    </row>
    <row r="57" spans="1:19" ht="12" customHeight="1">
      <c r="A57" s="157"/>
      <c r="B57" s="157"/>
      <c r="C57" s="152"/>
      <c r="D57" s="153"/>
      <c r="E57" s="596" t="str">
        <f t="shared" si="12"/>
        <v/>
      </c>
      <c r="F57" s="156"/>
      <c r="G57" s="600" t="str">
        <f t="shared" si="13"/>
        <v/>
      </c>
      <c r="H57" s="519"/>
      <c r="I57" s="519"/>
      <c r="J57" s="517"/>
      <c r="K57" s="157"/>
      <c r="L57" s="152"/>
      <c r="M57" s="153"/>
      <c r="N57" s="596" t="str">
        <f t="shared" si="14"/>
        <v/>
      </c>
      <c r="O57" s="156"/>
      <c r="P57" s="600" t="str">
        <f t="shared" si="15"/>
        <v/>
      </c>
      <c r="Q57" s="519"/>
      <c r="R57" s="35"/>
      <c r="S57" s="36"/>
    </row>
    <row r="58" spans="1:19" ht="12" customHeight="1">
      <c r="A58" s="157"/>
      <c r="B58" s="157"/>
      <c r="C58" s="152"/>
      <c r="D58" s="153"/>
      <c r="E58" s="596" t="str">
        <f t="shared" si="12"/>
        <v/>
      </c>
      <c r="F58" s="156"/>
      <c r="G58" s="600" t="str">
        <f t="shared" si="13"/>
        <v/>
      </c>
      <c r="H58" s="519"/>
      <c r="I58" s="519"/>
      <c r="J58" s="517"/>
      <c r="K58" s="157"/>
      <c r="L58" s="152"/>
      <c r="M58" s="153"/>
      <c r="N58" s="596" t="str">
        <f t="shared" si="14"/>
        <v/>
      </c>
      <c r="O58" s="156"/>
      <c r="P58" s="600" t="str">
        <f t="shared" si="15"/>
        <v/>
      </c>
      <c r="Q58" s="519"/>
    </row>
    <row r="59" spans="1:19" ht="12" customHeight="1">
      <c r="A59" s="157"/>
      <c r="B59" s="157"/>
      <c r="C59" s="152"/>
      <c r="D59" s="153"/>
      <c r="E59" s="596" t="str">
        <f t="shared" si="12"/>
        <v/>
      </c>
      <c r="F59" s="156"/>
      <c r="G59" s="600" t="str">
        <f t="shared" si="13"/>
        <v/>
      </c>
      <c r="H59" s="519"/>
      <c r="I59" s="519"/>
      <c r="J59" s="517"/>
      <c r="K59" s="157"/>
      <c r="L59" s="152"/>
      <c r="M59" s="153"/>
      <c r="N59" s="596" t="str">
        <f t="shared" si="14"/>
        <v/>
      </c>
      <c r="O59" s="156"/>
      <c r="P59" s="600" t="str">
        <f t="shared" si="15"/>
        <v/>
      </c>
      <c r="Q59" s="519"/>
    </row>
    <row r="60" spans="1:19" ht="12" customHeight="1">
      <c r="A60" s="157"/>
      <c r="B60" s="157"/>
      <c r="C60" s="152"/>
      <c r="D60" s="153"/>
      <c r="E60" s="596" t="str">
        <f t="shared" si="12"/>
        <v/>
      </c>
      <c r="F60" s="156"/>
      <c r="G60" s="600" t="str">
        <f t="shared" si="13"/>
        <v/>
      </c>
      <c r="H60" s="519"/>
      <c r="I60" s="519"/>
      <c r="J60" s="517"/>
      <c r="K60" s="157"/>
      <c r="L60" s="152"/>
      <c r="M60" s="153"/>
      <c r="N60" s="596" t="str">
        <f t="shared" si="14"/>
        <v/>
      </c>
      <c r="O60" s="156"/>
      <c r="P60" s="600" t="str">
        <f t="shared" si="15"/>
        <v/>
      </c>
      <c r="Q60" s="519"/>
    </row>
    <row r="61" spans="1:19" ht="36.75" customHeight="1" thickBot="1">
      <c r="A61" s="745" t="s">
        <v>42</v>
      </c>
      <c r="B61" s="746"/>
      <c r="C61" s="746"/>
      <c r="D61" s="746"/>
      <c r="E61" s="775"/>
      <c r="F61" s="775"/>
      <c r="G61" s="601">
        <f>SUM(G47:G60)</f>
        <v>0</v>
      </c>
      <c r="H61" s="519">
        <f>IFERROR(G61/#REF!,0)</f>
        <v>0</v>
      </c>
      <c r="I61" s="519"/>
      <c r="J61" s="745" t="s">
        <v>42</v>
      </c>
      <c r="K61" s="746"/>
      <c r="L61" s="746"/>
      <c r="M61" s="746"/>
      <c r="N61" s="775"/>
      <c r="O61" s="775"/>
      <c r="P61" s="601">
        <f>SUM(P47:P60)</f>
        <v>0</v>
      </c>
      <c r="Q61" s="519">
        <f>IFERROR(P61/#REF!,0)</f>
        <v>0</v>
      </c>
    </row>
    <row r="62" spans="1:19" s="20" customFormat="1" ht="24" customHeight="1">
      <c r="A62" s="784" t="s">
        <v>43</v>
      </c>
      <c r="B62" s="785" t="s">
        <v>44</v>
      </c>
      <c r="C62" s="785" t="s">
        <v>45</v>
      </c>
      <c r="D62" s="786" t="s">
        <v>46</v>
      </c>
      <c r="E62" s="780" t="s">
        <v>47</v>
      </c>
      <c r="F62" s="773"/>
      <c r="G62" s="521"/>
      <c r="H62" s="519"/>
      <c r="I62" s="519"/>
      <c r="J62" s="784" t="s">
        <v>43</v>
      </c>
      <c r="K62" s="785" t="s">
        <v>44</v>
      </c>
      <c r="L62" s="785" t="s">
        <v>45</v>
      </c>
      <c r="M62" s="791" t="s">
        <v>46</v>
      </c>
      <c r="N62" s="780" t="s">
        <v>47</v>
      </c>
      <c r="O62" s="773"/>
      <c r="P62" s="521"/>
      <c r="Q62" s="519"/>
    </row>
    <row r="63" spans="1:19">
      <c r="A63" s="776"/>
      <c r="B63" s="777"/>
      <c r="C63" s="777"/>
      <c r="D63" s="787"/>
      <c r="E63" s="780"/>
      <c r="F63" s="773"/>
      <c r="G63" s="521"/>
      <c r="H63" s="519"/>
      <c r="I63" s="519"/>
      <c r="J63" s="776"/>
      <c r="K63" s="777"/>
      <c r="L63" s="777"/>
      <c r="M63" s="778"/>
      <c r="N63" s="780"/>
      <c r="O63" s="773"/>
      <c r="P63" s="521"/>
      <c r="Q63" s="519"/>
    </row>
    <row r="64" spans="1:19">
      <c r="A64" s="776"/>
      <c r="B64" s="777"/>
      <c r="C64" s="777"/>
      <c r="D64" s="787"/>
      <c r="E64" s="780"/>
      <c r="F64" s="773"/>
      <c r="G64" s="606"/>
      <c r="H64" s="519"/>
      <c r="I64" s="519"/>
      <c r="J64" s="776"/>
      <c r="K64" s="777"/>
      <c r="L64" s="777"/>
      <c r="M64" s="778"/>
      <c r="N64" s="780"/>
      <c r="O64" s="773"/>
      <c r="P64" s="521"/>
      <c r="Q64" s="519"/>
    </row>
    <row r="65" spans="1:20">
      <c r="A65" s="158"/>
      <c r="B65" s="159"/>
      <c r="C65" s="160"/>
      <c r="D65" s="602" t="str">
        <f>IF(C65=0,"",B65/C65)</f>
        <v/>
      </c>
      <c r="E65" s="162"/>
      <c r="F65" s="179"/>
      <c r="G65" s="600" t="str">
        <f>IF(E65=0,"",E65*D65)</f>
        <v/>
      </c>
      <c r="H65" s="519">
        <f t="shared" ref="H65:H66" ca="1" si="16">IF(H65=0,"",H65/$G$35)</f>
        <v>0</v>
      </c>
      <c r="I65" s="519"/>
      <c r="J65" s="158"/>
      <c r="K65" s="159"/>
      <c r="L65" s="160"/>
      <c r="M65" s="602" t="str">
        <f>IF(L65=0,"",K65/L65)</f>
        <v/>
      </c>
      <c r="N65" s="162"/>
      <c r="O65" s="179"/>
      <c r="P65" s="518" t="str">
        <f>IF(N65=0,"",N65*M65)</f>
        <v/>
      </c>
      <c r="Q65" s="519">
        <f t="shared" ref="Q65:Q66" ca="1" si="17">IF(Q65=0,"",Q65/$G$35)</f>
        <v>0</v>
      </c>
    </row>
    <row r="66" spans="1:20">
      <c r="A66" s="158"/>
      <c r="B66" s="160"/>
      <c r="C66" s="160"/>
      <c r="D66" s="602" t="str">
        <f t="shared" ref="D66:D69" si="18">IF(C66=0,"",B66/C66)</f>
        <v/>
      </c>
      <c r="E66" s="162"/>
      <c r="F66" s="179"/>
      <c r="G66" s="600" t="str">
        <f t="shared" ref="G66:G69" si="19">IF(E66=0,"",E66*D66)</f>
        <v/>
      </c>
      <c r="H66" s="519">
        <f t="shared" ca="1" si="16"/>
        <v>0</v>
      </c>
      <c r="I66" s="519"/>
      <c r="J66" s="158"/>
      <c r="K66" s="160"/>
      <c r="L66" s="160"/>
      <c r="M66" s="602" t="str">
        <f t="shared" ref="M66:M69" si="20">IF(L66=0,"",K66/L66)</f>
        <v/>
      </c>
      <c r="N66" s="162"/>
      <c r="O66" s="179"/>
      <c r="P66" s="518" t="str">
        <f t="shared" ref="P66:P69" si="21">IF(N66=0,"",N66*M66)</f>
        <v/>
      </c>
      <c r="Q66" s="519">
        <f t="shared" ca="1" si="17"/>
        <v>0</v>
      </c>
    </row>
    <row r="67" spans="1:20">
      <c r="A67" s="158"/>
      <c r="B67" s="160"/>
      <c r="C67" s="160"/>
      <c r="D67" s="602" t="str">
        <f t="shared" si="18"/>
        <v/>
      </c>
      <c r="E67" s="162"/>
      <c r="F67" s="179"/>
      <c r="G67" s="600" t="str">
        <f t="shared" si="19"/>
        <v/>
      </c>
      <c r="H67" s="519">
        <f ca="1">IF(H67=0,"",H67/$G$35)</f>
        <v>0</v>
      </c>
      <c r="I67" s="519"/>
      <c r="J67" s="158"/>
      <c r="K67" s="160"/>
      <c r="L67" s="160"/>
      <c r="M67" s="602" t="str">
        <f t="shared" si="20"/>
        <v/>
      </c>
      <c r="N67" s="162"/>
      <c r="O67" s="179"/>
      <c r="P67" s="518" t="str">
        <f t="shared" si="21"/>
        <v/>
      </c>
      <c r="Q67" s="519">
        <f ca="1">IF(Q67=0,"",Q67/$G$35)</f>
        <v>0</v>
      </c>
    </row>
    <row r="68" spans="1:20">
      <c r="A68" s="163"/>
      <c r="B68" s="163"/>
      <c r="C68" s="164"/>
      <c r="D68" s="602" t="str">
        <f t="shared" si="18"/>
        <v/>
      </c>
      <c r="E68" s="165"/>
      <c r="F68" s="166"/>
      <c r="G68" s="600" t="str">
        <f t="shared" si="19"/>
        <v/>
      </c>
      <c r="H68" s="519">
        <f t="shared" ref="H68:H69" ca="1" si="22">IF(H68=0,"",H68/$G$35)</f>
        <v>0</v>
      </c>
      <c r="I68" s="519"/>
      <c r="J68" s="163"/>
      <c r="K68" s="163"/>
      <c r="L68" s="164"/>
      <c r="M68" s="602" t="str">
        <f t="shared" si="20"/>
        <v/>
      </c>
      <c r="N68" s="165"/>
      <c r="O68" s="166"/>
      <c r="P68" s="600" t="str">
        <f t="shared" si="21"/>
        <v/>
      </c>
      <c r="Q68" s="519">
        <f t="shared" ref="Q68:Q69" ca="1" si="23">IF(Q68=0,"",Q68/$G$35)</f>
        <v>0</v>
      </c>
    </row>
    <row r="69" spans="1:20">
      <c r="A69" s="163"/>
      <c r="B69" s="163"/>
      <c r="C69" s="164"/>
      <c r="D69" s="602" t="str">
        <f t="shared" si="18"/>
        <v/>
      </c>
      <c r="E69" s="165"/>
      <c r="F69" s="166"/>
      <c r="G69" s="600" t="str">
        <f t="shared" si="19"/>
        <v/>
      </c>
      <c r="H69" s="519">
        <f t="shared" ca="1" si="22"/>
        <v>0</v>
      </c>
      <c r="I69" s="519"/>
      <c r="J69" s="163"/>
      <c r="K69" s="163"/>
      <c r="L69" s="164"/>
      <c r="M69" s="602" t="str">
        <f t="shared" si="20"/>
        <v/>
      </c>
      <c r="N69" s="165"/>
      <c r="O69" s="166"/>
      <c r="P69" s="600" t="str">
        <f t="shared" si="21"/>
        <v/>
      </c>
      <c r="Q69" s="519">
        <f t="shared" ca="1" si="23"/>
        <v>0</v>
      </c>
    </row>
    <row r="70" spans="1:20" ht="15" thickBot="1">
      <c r="A70" s="745" t="s">
        <v>48</v>
      </c>
      <c r="B70" s="746"/>
      <c r="C70" s="746"/>
      <c r="D70" s="746"/>
      <c r="E70" s="746"/>
      <c r="F70" s="747"/>
      <c r="G70" s="603">
        <f>SUM(G65:G69)</f>
        <v>0</v>
      </c>
      <c r="H70" s="519">
        <f>IFERROR(G70/#REF!,0)</f>
        <v>0</v>
      </c>
      <c r="I70" s="519"/>
      <c r="J70" s="745" t="s">
        <v>48</v>
      </c>
      <c r="K70" s="746"/>
      <c r="L70" s="746"/>
      <c r="M70" s="746"/>
      <c r="N70" s="746"/>
      <c r="O70" s="747"/>
      <c r="P70" s="603">
        <f>SUM(P65:P69)</f>
        <v>0</v>
      </c>
      <c r="Q70" s="519">
        <f>IFERROR(P70/#REF!,0)</f>
        <v>0</v>
      </c>
    </row>
    <row r="71" spans="1:20" ht="15" thickBot="1">
      <c r="A71" s="748" t="s">
        <v>49</v>
      </c>
      <c r="B71" s="167" t="s">
        <v>50</v>
      </c>
      <c r="C71" s="168" t="s">
        <v>51</v>
      </c>
      <c r="D71" s="168" t="s">
        <v>52</v>
      </c>
      <c r="E71" s="169" t="s">
        <v>53</v>
      </c>
      <c r="F71" s="170" t="s">
        <v>54</v>
      </c>
      <c r="G71" s="604" t="s">
        <v>55</v>
      </c>
      <c r="H71" s="524"/>
      <c r="I71" s="524"/>
      <c r="J71" s="748" t="s">
        <v>49</v>
      </c>
      <c r="K71" s="167" t="s">
        <v>50</v>
      </c>
      <c r="L71" s="168" t="s">
        <v>51</v>
      </c>
      <c r="M71" s="168" t="s">
        <v>52</v>
      </c>
      <c r="N71" s="169" t="s">
        <v>53</v>
      </c>
      <c r="O71" s="170" t="s">
        <v>54</v>
      </c>
      <c r="P71" s="604" t="s">
        <v>55</v>
      </c>
      <c r="Q71" s="524"/>
    </row>
    <row r="72" spans="1:20" ht="15" thickBot="1">
      <c r="A72" s="749"/>
      <c r="B72" s="171">
        <v>1300000</v>
      </c>
      <c r="C72" s="172">
        <f>B72/D73</f>
        <v>43333.333333333336</v>
      </c>
      <c r="D72" s="173">
        <f>C72/8</f>
        <v>5416.666666666667</v>
      </c>
      <c r="E72" s="174">
        <f>D72/60</f>
        <v>90.277777777777786</v>
      </c>
      <c r="F72" s="175"/>
      <c r="G72" s="605">
        <f>F72*E72</f>
        <v>0</v>
      </c>
      <c r="H72" s="526"/>
      <c r="I72" s="526"/>
      <c r="J72" s="749"/>
      <c r="K72" s="171">
        <v>1300000</v>
      </c>
      <c r="L72" s="172">
        <f>K72/M73</f>
        <v>43333.333333333336</v>
      </c>
      <c r="M72" s="173">
        <f>L72/8</f>
        <v>5416.666666666667</v>
      </c>
      <c r="N72" s="174">
        <f>M72/60</f>
        <v>90.277777777777786</v>
      </c>
      <c r="O72" s="175"/>
      <c r="P72" s="605">
        <f>O72*N72</f>
        <v>0</v>
      </c>
      <c r="Q72" s="526"/>
      <c r="R72" s="506"/>
    </row>
    <row r="73" spans="1:20" ht="15" thickBot="1">
      <c r="A73" s="176"/>
      <c r="B73" s="176"/>
      <c r="C73" s="177" t="s">
        <v>56</v>
      </c>
      <c r="D73" s="178">
        <v>30</v>
      </c>
      <c r="E73" s="176"/>
      <c r="F73" s="750" t="s">
        <v>57</v>
      </c>
      <c r="G73" s="752">
        <f>(G72+G61+G70)/G42</f>
        <v>0</v>
      </c>
      <c r="H73" s="516"/>
      <c r="I73" s="516"/>
      <c r="J73" s="176"/>
      <c r="K73" s="176"/>
      <c r="L73" s="177" t="s">
        <v>56</v>
      </c>
      <c r="M73" s="178">
        <v>30</v>
      </c>
      <c r="N73" s="176"/>
      <c r="O73" s="750" t="s">
        <v>57</v>
      </c>
      <c r="P73" s="752">
        <f>(P72+P61+P70)/P42</f>
        <v>0</v>
      </c>
      <c r="Q73" s="516"/>
      <c r="R73" s="43"/>
      <c r="S73" s="42"/>
      <c r="T73" s="44"/>
    </row>
    <row r="74" spans="1:20" ht="30" customHeight="1" thickBot="1">
      <c r="A74" s="176"/>
      <c r="B74" s="176"/>
      <c r="C74" s="176"/>
      <c r="D74" s="124"/>
      <c r="E74" s="176"/>
      <c r="F74" s="751"/>
      <c r="G74" s="753"/>
      <c r="H74" s="516"/>
      <c r="I74" s="516"/>
      <c r="J74" s="176"/>
      <c r="K74" s="176"/>
      <c r="L74" s="176"/>
      <c r="M74" s="124"/>
      <c r="N74" s="176"/>
      <c r="O74" s="751"/>
      <c r="P74" s="753"/>
      <c r="Q74" s="516"/>
      <c r="R74" s="45"/>
    </row>
    <row r="75" spans="1:20" ht="30" customHeight="1" thickBot="1">
      <c r="A75" s="176"/>
      <c r="B75" s="176"/>
      <c r="C75" s="176"/>
      <c r="D75" s="124"/>
      <c r="E75" s="176"/>
      <c r="F75" s="180"/>
      <c r="G75" s="527"/>
      <c r="H75" s="516"/>
      <c r="I75" s="516"/>
      <c r="J75" s="176"/>
      <c r="K75" s="176"/>
      <c r="L75" s="176"/>
      <c r="M75" s="124"/>
      <c r="N75" s="176"/>
      <c r="O75" s="180"/>
      <c r="P75" s="527"/>
      <c r="Q75" s="516"/>
      <c r="R75" s="45"/>
    </row>
    <row r="76" spans="1:20" ht="51.75" customHeight="1" thickBot="1">
      <c r="A76" s="143" t="s">
        <v>60</v>
      </c>
      <c r="B76" s="144"/>
      <c r="C76" s="145"/>
      <c r="D76" s="145"/>
      <c r="E76" s="145"/>
      <c r="F76" s="206" t="s">
        <v>30</v>
      </c>
      <c r="G76" s="598">
        <f>B77-D77</f>
        <v>0</v>
      </c>
      <c r="H76" s="599" t="e">
        <f>(G76/B77)</f>
        <v>#DIV/0!</v>
      </c>
      <c r="I76" s="516"/>
      <c r="J76" s="143" t="s">
        <v>61</v>
      </c>
      <c r="K76" s="144"/>
      <c r="L76" s="145"/>
      <c r="M76" s="145"/>
      <c r="N76" s="145"/>
      <c r="O76" s="206" t="s">
        <v>30</v>
      </c>
      <c r="P76" s="514">
        <f>K77-M77</f>
        <v>0</v>
      </c>
      <c r="Q76" s="515" t="e">
        <f>(P76/K77)</f>
        <v>#DIV/0!</v>
      </c>
      <c r="S76" s="31"/>
    </row>
    <row r="77" spans="1:20" ht="33" customHeight="1" thickBot="1">
      <c r="A77" s="146" t="s">
        <v>32</v>
      </c>
      <c r="B77" s="147"/>
      <c r="C77" s="148" t="s">
        <v>33</v>
      </c>
      <c r="D77" s="597">
        <f>G108</f>
        <v>0</v>
      </c>
      <c r="E77" s="771" t="s">
        <v>34</v>
      </c>
      <c r="F77" s="772"/>
      <c r="G77" s="144">
        <v>1</v>
      </c>
      <c r="H77" s="145"/>
      <c r="I77" s="145"/>
      <c r="J77" s="146" t="s">
        <v>32</v>
      </c>
      <c r="K77" s="147"/>
      <c r="L77" s="148" t="s">
        <v>33</v>
      </c>
      <c r="M77" s="149">
        <f>P108</f>
        <v>0</v>
      </c>
      <c r="N77" s="771" t="s">
        <v>34</v>
      </c>
      <c r="O77" s="772"/>
      <c r="P77" s="144">
        <v>1</v>
      </c>
      <c r="Q77" s="145"/>
      <c r="S77" s="32"/>
    </row>
    <row r="78" spans="1:20" ht="15" thickBot="1">
      <c r="A78" s="123"/>
      <c r="B78" s="123"/>
      <c r="C78" s="123"/>
      <c r="D78" s="123"/>
      <c r="E78" s="123"/>
      <c r="F78" s="123"/>
      <c r="G78" s="123"/>
      <c r="H78" s="150"/>
      <c r="I78" s="150"/>
      <c r="J78" s="123"/>
      <c r="K78" s="123"/>
      <c r="L78" s="123"/>
      <c r="M78" s="123"/>
      <c r="N78" s="123"/>
      <c r="O78" s="123"/>
      <c r="P78" s="123"/>
      <c r="Q78" s="150"/>
      <c r="S78" s="33"/>
    </row>
    <row r="79" spans="1:20" ht="23.25" customHeight="1">
      <c r="A79" s="760" t="s">
        <v>35</v>
      </c>
      <c r="B79" s="757" t="s">
        <v>36</v>
      </c>
      <c r="C79" s="757" t="s">
        <v>37</v>
      </c>
      <c r="D79" s="757" t="s">
        <v>38</v>
      </c>
      <c r="E79" s="765" t="s">
        <v>39</v>
      </c>
      <c r="F79" s="757" t="s">
        <v>40</v>
      </c>
      <c r="G79" s="754" t="s">
        <v>41</v>
      </c>
      <c r="H79" s="773"/>
      <c r="I79" s="179"/>
      <c r="J79" s="760" t="s">
        <v>35</v>
      </c>
      <c r="K79" s="757" t="s">
        <v>36</v>
      </c>
      <c r="L79" s="757" t="s">
        <v>37</v>
      </c>
      <c r="M79" s="757" t="s">
        <v>38</v>
      </c>
      <c r="N79" s="765" t="s">
        <v>39</v>
      </c>
      <c r="O79" s="757" t="s">
        <v>40</v>
      </c>
      <c r="P79" s="768" t="s">
        <v>41</v>
      </c>
      <c r="Q79" s="773"/>
    </row>
    <row r="80" spans="1:20">
      <c r="A80" s="761"/>
      <c r="B80" s="758"/>
      <c r="C80" s="758"/>
      <c r="D80" s="758"/>
      <c r="E80" s="766"/>
      <c r="F80" s="758"/>
      <c r="G80" s="755"/>
      <c r="H80" s="773"/>
      <c r="I80" s="179"/>
      <c r="J80" s="761"/>
      <c r="K80" s="758"/>
      <c r="L80" s="758"/>
      <c r="M80" s="758"/>
      <c r="N80" s="766"/>
      <c r="O80" s="758"/>
      <c r="P80" s="769"/>
      <c r="Q80" s="773"/>
      <c r="R80" s="34"/>
      <c r="S80" s="34"/>
    </row>
    <row r="81" spans="1:19" ht="15" thickBot="1">
      <c r="A81" s="762"/>
      <c r="B81" s="759"/>
      <c r="C81" s="759"/>
      <c r="D81" s="759"/>
      <c r="E81" s="767"/>
      <c r="F81" s="759"/>
      <c r="G81" s="756"/>
      <c r="H81" s="773"/>
      <c r="I81" s="179"/>
      <c r="J81" s="762"/>
      <c r="K81" s="759"/>
      <c r="L81" s="759"/>
      <c r="M81" s="759"/>
      <c r="N81" s="767"/>
      <c r="O81" s="759"/>
      <c r="P81" s="770"/>
      <c r="Q81" s="773"/>
      <c r="R81" s="35"/>
      <c r="S81" s="36"/>
    </row>
    <row r="82" spans="1:19" ht="12" customHeight="1">
      <c r="A82" s="517"/>
      <c r="B82" s="151"/>
      <c r="C82" s="152"/>
      <c r="D82" s="153"/>
      <c r="E82" s="596" t="str">
        <f>IF(D82=0,"",C82/D82)</f>
        <v/>
      </c>
      <c r="F82" s="155"/>
      <c r="G82" s="600" t="str">
        <f>IF(F82=0,"",F82*E82)</f>
        <v/>
      </c>
      <c r="H82" s="519"/>
      <c r="I82" s="519"/>
      <c r="J82" s="517"/>
      <c r="K82" s="151"/>
      <c r="L82" s="152"/>
      <c r="M82" s="153"/>
      <c r="N82" s="154" t="str">
        <f>IF(M82=0,"",L82/M82)</f>
        <v/>
      </c>
      <c r="O82" s="155"/>
      <c r="P82" s="518" t="str">
        <f>IF(O82=0,"",O82*N82)</f>
        <v/>
      </c>
      <c r="Q82" s="519"/>
      <c r="R82" s="35"/>
      <c r="S82" s="36"/>
    </row>
    <row r="83" spans="1:19" ht="12" customHeight="1">
      <c r="A83" s="517"/>
      <c r="B83" s="151"/>
      <c r="C83" s="152"/>
      <c r="D83" s="153"/>
      <c r="E83" s="596" t="str">
        <f t="shared" ref="E83:E95" si="24">IF(D83=0,"",C83/D83)</f>
        <v/>
      </c>
      <c r="F83" s="156"/>
      <c r="G83" s="600" t="str">
        <f t="shared" ref="G83:G95" si="25">IF(F83=0,"",F83*E83)</f>
        <v/>
      </c>
      <c r="H83" s="519"/>
      <c r="I83" s="519"/>
      <c r="J83" s="517"/>
      <c r="K83" s="151"/>
      <c r="L83" s="152"/>
      <c r="M83" s="153"/>
      <c r="N83" s="154" t="str">
        <f t="shared" ref="N83:N95" si="26">IF(M83=0,"",L83/M83)</f>
        <v/>
      </c>
      <c r="O83" s="156"/>
      <c r="P83" s="518" t="str">
        <f t="shared" ref="P83:P95" si="27">IF(O83=0,"",O83*N83)</f>
        <v/>
      </c>
      <c r="Q83" s="519"/>
      <c r="R83" s="35"/>
      <c r="S83" s="36"/>
    </row>
    <row r="84" spans="1:19" ht="12" customHeight="1">
      <c r="A84" s="517"/>
      <c r="B84" s="151"/>
      <c r="C84" s="152"/>
      <c r="D84" s="153"/>
      <c r="E84" s="596" t="str">
        <f t="shared" si="24"/>
        <v/>
      </c>
      <c r="F84" s="156"/>
      <c r="G84" s="600" t="str">
        <f t="shared" si="25"/>
        <v/>
      </c>
      <c r="H84" s="519"/>
      <c r="I84" s="519"/>
      <c r="J84" s="517"/>
      <c r="K84" s="151"/>
      <c r="L84" s="152"/>
      <c r="M84" s="153"/>
      <c r="N84" s="154" t="str">
        <f t="shared" si="26"/>
        <v/>
      </c>
      <c r="O84" s="156"/>
      <c r="P84" s="518" t="str">
        <f t="shared" si="27"/>
        <v/>
      </c>
      <c r="Q84" s="519"/>
      <c r="R84" s="35"/>
      <c r="S84" s="36"/>
    </row>
    <row r="85" spans="1:19" ht="12" customHeight="1">
      <c r="A85" s="517"/>
      <c r="B85" s="151"/>
      <c r="C85" s="152"/>
      <c r="D85" s="153"/>
      <c r="E85" s="596" t="str">
        <f t="shared" si="24"/>
        <v/>
      </c>
      <c r="F85" s="156"/>
      <c r="G85" s="600" t="str">
        <f t="shared" si="25"/>
        <v/>
      </c>
      <c r="H85" s="519"/>
      <c r="I85" s="519"/>
      <c r="J85" s="517"/>
      <c r="K85" s="151"/>
      <c r="L85" s="152"/>
      <c r="M85" s="153"/>
      <c r="N85" s="154" t="str">
        <f t="shared" si="26"/>
        <v/>
      </c>
      <c r="O85" s="156"/>
      <c r="P85" s="518" t="str">
        <f t="shared" si="27"/>
        <v/>
      </c>
      <c r="Q85" s="519"/>
      <c r="R85" s="35"/>
      <c r="S85" s="36"/>
    </row>
    <row r="86" spans="1:19" ht="12" customHeight="1">
      <c r="A86" s="157"/>
      <c r="B86" s="151"/>
      <c r="C86" s="152"/>
      <c r="D86" s="153"/>
      <c r="E86" s="596" t="str">
        <f t="shared" si="24"/>
        <v/>
      </c>
      <c r="F86" s="156"/>
      <c r="G86" s="600" t="str">
        <f t="shared" si="25"/>
        <v/>
      </c>
      <c r="H86" s="519"/>
      <c r="I86" s="519"/>
      <c r="J86" s="157"/>
      <c r="K86" s="151"/>
      <c r="L86" s="152"/>
      <c r="M86" s="153"/>
      <c r="N86" s="154" t="str">
        <f t="shared" si="26"/>
        <v/>
      </c>
      <c r="O86" s="156"/>
      <c r="P86" s="518" t="str">
        <f t="shared" si="27"/>
        <v/>
      </c>
      <c r="Q86" s="519"/>
      <c r="R86" s="35"/>
      <c r="S86" s="36"/>
    </row>
    <row r="87" spans="1:19" ht="12" customHeight="1">
      <c r="A87" s="157"/>
      <c r="B87" s="151"/>
      <c r="C87" s="152"/>
      <c r="D87" s="153"/>
      <c r="E87" s="596" t="str">
        <f t="shared" si="24"/>
        <v/>
      </c>
      <c r="F87" s="156"/>
      <c r="G87" s="600" t="str">
        <f t="shared" si="25"/>
        <v/>
      </c>
      <c r="H87" s="519"/>
      <c r="I87" s="519"/>
      <c r="J87" s="157"/>
      <c r="K87" s="151"/>
      <c r="L87" s="152"/>
      <c r="M87" s="153"/>
      <c r="N87" s="154" t="str">
        <f t="shared" si="26"/>
        <v/>
      </c>
      <c r="O87" s="156"/>
      <c r="P87" s="518" t="str">
        <f t="shared" si="27"/>
        <v/>
      </c>
      <c r="Q87" s="519"/>
      <c r="R87" s="35"/>
      <c r="S87" s="36"/>
    </row>
    <row r="88" spans="1:19" ht="12" customHeight="1">
      <c r="A88" s="157"/>
      <c r="B88" s="157"/>
      <c r="C88" s="152"/>
      <c r="D88" s="153"/>
      <c r="E88" s="596" t="str">
        <f t="shared" si="24"/>
        <v/>
      </c>
      <c r="F88" s="156"/>
      <c r="G88" s="600" t="str">
        <f t="shared" si="25"/>
        <v/>
      </c>
      <c r="H88" s="519"/>
      <c r="I88" s="519"/>
      <c r="J88" s="157"/>
      <c r="K88" s="157"/>
      <c r="L88" s="152"/>
      <c r="M88" s="153"/>
      <c r="N88" s="154" t="str">
        <f t="shared" si="26"/>
        <v/>
      </c>
      <c r="O88" s="156"/>
      <c r="P88" s="518" t="str">
        <f t="shared" si="27"/>
        <v/>
      </c>
      <c r="Q88" s="519"/>
      <c r="R88" s="35"/>
      <c r="S88" s="36"/>
    </row>
    <row r="89" spans="1:19" ht="12" customHeight="1">
      <c r="A89" s="157"/>
      <c r="B89" s="157"/>
      <c r="C89" s="152"/>
      <c r="D89" s="153"/>
      <c r="E89" s="596" t="str">
        <f t="shared" si="24"/>
        <v/>
      </c>
      <c r="F89" s="156"/>
      <c r="G89" s="600" t="str">
        <f t="shared" si="25"/>
        <v/>
      </c>
      <c r="H89" s="519"/>
      <c r="I89" s="519"/>
      <c r="J89" s="157"/>
      <c r="K89" s="157"/>
      <c r="L89" s="152"/>
      <c r="M89" s="153"/>
      <c r="N89" s="154" t="str">
        <f t="shared" si="26"/>
        <v/>
      </c>
      <c r="O89" s="156"/>
      <c r="P89" s="518" t="str">
        <f t="shared" si="27"/>
        <v/>
      </c>
      <c r="Q89" s="519"/>
      <c r="R89" s="35"/>
      <c r="S89" s="36"/>
    </row>
    <row r="90" spans="1:19" ht="12" customHeight="1">
      <c r="A90" s="157"/>
      <c r="B90" s="157"/>
      <c r="C90" s="152"/>
      <c r="D90" s="153"/>
      <c r="E90" s="596" t="str">
        <f t="shared" si="24"/>
        <v/>
      </c>
      <c r="F90" s="156"/>
      <c r="G90" s="600" t="str">
        <f t="shared" si="25"/>
        <v/>
      </c>
      <c r="H90" s="519"/>
      <c r="I90" s="519"/>
      <c r="J90" s="157"/>
      <c r="K90" s="157"/>
      <c r="L90" s="152"/>
      <c r="M90" s="153"/>
      <c r="N90" s="154" t="str">
        <f t="shared" si="26"/>
        <v/>
      </c>
      <c r="O90" s="156"/>
      <c r="P90" s="518" t="str">
        <f t="shared" si="27"/>
        <v/>
      </c>
      <c r="Q90" s="519"/>
      <c r="R90" s="35"/>
      <c r="S90" s="36"/>
    </row>
    <row r="91" spans="1:19" ht="12" customHeight="1">
      <c r="A91" s="157"/>
      <c r="B91" s="157"/>
      <c r="C91" s="152"/>
      <c r="D91" s="153"/>
      <c r="E91" s="596" t="str">
        <f t="shared" si="24"/>
        <v/>
      </c>
      <c r="F91" s="156"/>
      <c r="G91" s="600" t="str">
        <f t="shared" si="25"/>
        <v/>
      </c>
      <c r="H91" s="519"/>
      <c r="I91" s="519"/>
      <c r="J91" s="157"/>
      <c r="K91" s="157"/>
      <c r="L91" s="152"/>
      <c r="M91" s="153"/>
      <c r="N91" s="154" t="str">
        <f t="shared" si="26"/>
        <v/>
      </c>
      <c r="O91" s="156"/>
      <c r="P91" s="518" t="str">
        <f t="shared" si="27"/>
        <v/>
      </c>
      <c r="Q91" s="519"/>
      <c r="R91" s="35"/>
      <c r="S91" s="36"/>
    </row>
    <row r="92" spans="1:19" ht="12" customHeight="1">
      <c r="A92" s="157"/>
      <c r="B92" s="157"/>
      <c r="C92" s="152"/>
      <c r="D92" s="153"/>
      <c r="E92" s="596" t="str">
        <f t="shared" si="24"/>
        <v/>
      </c>
      <c r="F92" s="156"/>
      <c r="G92" s="600" t="str">
        <f t="shared" si="25"/>
        <v/>
      </c>
      <c r="H92" s="519"/>
      <c r="I92" s="519"/>
      <c r="J92" s="157"/>
      <c r="K92" s="157"/>
      <c r="L92" s="152"/>
      <c r="M92" s="153"/>
      <c r="N92" s="154" t="str">
        <f t="shared" si="26"/>
        <v/>
      </c>
      <c r="O92" s="156"/>
      <c r="P92" s="518" t="str">
        <f t="shared" si="27"/>
        <v/>
      </c>
      <c r="Q92" s="519"/>
      <c r="R92" s="35"/>
      <c r="S92" s="36"/>
    </row>
    <row r="93" spans="1:19" ht="12" customHeight="1">
      <c r="A93" s="157"/>
      <c r="B93" s="157"/>
      <c r="C93" s="152"/>
      <c r="D93" s="153"/>
      <c r="E93" s="596" t="str">
        <f t="shared" si="24"/>
        <v/>
      </c>
      <c r="F93" s="156"/>
      <c r="G93" s="600" t="str">
        <f t="shared" si="25"/>
        <v/>
      </c>
      <c r="H93" s="519"/>
      <c r="I93" s="519"/>
      <c r="J93" s="157"/>
      <c r="K93" s="157"/>
      <c r="L93" s="152"/>
      <c r="M93" s="153"/>
      <c r="N93" s="154" t="str">
        <f t="shared" si="26"/>
        <v/>
      </c>
      <c r="O93" s="156"/>
      <c r="P93" s="518" t="str">
        <f t="shared" si="27"/>
        <v/>
      </c>
      <c r="Q93" s="519"/>
    </row>
    <row r="94" spans="1:19" ht="12" customHeight="1">
      <c r="A94" s="157"/>
      <c r="B94" s="157"/>
      <c r="C94" s="152"/>
      <c r="D94" s="153"/>
      <c r="E94" s="596" t="str">
        <f t="shared" si="24"/>
        <v/>
      </c>
      <c r="F94" s="156"/>
      <c r="G94" s="600" t="str">
        <f t="shared" si="25"/>
        <v/>
      </c>
      <c r="H94" s="519"/>
      <c r="I94" s="519"/>
      <c r="J94" s="157"/>
      <c r="K94" s="157"/>
      <c r="L94" s="152"/>
      <c r="M94" s="153"/>
      <c r="N94" s="154" t="str">
        <f t="shared" si="26"/>
        <v/>
      </c>
      <c r="O94" s="156"/>
      <c r="P94" s="518" t="str">
        <f t="shared" si="27"/>
        <v/>
      </c>
      <c r="Q94" s="519"/>
    </row>
    <row r="95" spans="1:19" ht="12" customHeight="1">
      <c r="A95" s="157"/>
      <c r="B95" s="157"/>
      <c r="C95" s="152"/>
      <c r="D95" s="153"/>
      <c r="E95" s="596" t="str">
        <f t="shared" si="24"/>
        <v/>
      </c>
      <c r="F95" s="156"/>
      <c r="G95" s="600" t="str">
        <f t="shared" si="25"/>
        <v/>
      </c>
      <c r="H95" s="519"/>
      <c r="I95" s="519"/>
      <c r="J95" s="157"/>
      <c r="K95" s="157"/>
      <c r="L95" s="152"/>
      <c r="M95" s="153"/>
      <c r="N95" s="154" t="str">
        <f t="shared" si="26"/>
        <v/>
      </c>
      <c r="O95" s="156"/>
      <c r="P95" s="518" t="str">
        <f t="shared" si="27"/>
        <v/>
      </c>
      <c r="Q95" s="519"/>
    </row>
    <row r="96" spans="1:19" ht="40.5" customHeight="1" thickBot="1">
      <c r="A96" s="745" t="s">
        <v>42</v>
      </c>
      <c r="B96" s="746"/>
      <c r="C96" s="746"/>
      <c r="D96" s="746"/>
      <c r="E96" s="775"/>
      <c r="F96" s="775"/>
      <c r="G96" s="601">
        <f>SUM(G82:G95)</f>
        <v>0</v>
      </c>
      <c r="H96" s="519">
        <f>IFERROR(G96/#REF!,0)</f>
        <v>0</v>
      </c>
      <c r="I96" s="519"/>
      <c r="J96" s="745" t="s">
        <v>42</v>
      </c>
      <c r="K96" s="746"/>
      <c r="L96" s="746"/>
      <c r="M96" s="746"/>
      <c r="N96" s="775"/>
      <c r="O96" s="775"/>
      <c r="P96" s="520">
        <f>SUM(P82:P95)</f>
        <v>0</v>
      </c>
      <c r="Q96" s="519">
        <f>IFERROR(P96/#REF!,0)</f>
        <v>0</v>
      </c>
    </row>
    <row r="97" spans="1:20" s="20" customFormat="1" ht="24" customHeight="1">
      <c r="A97" s="784" t="s">
        <v>43</v>
      </c>
      <c r="B97" s="785" t="s">
        <v>44</v>
      </c>
      <c r="C97" s="785" t="s">
        <v>45</v>
      </c>
      <c r="D97" s="791" t="s">
        <v>46</v>
      </c>
      <c r="E97" s="780" t="s">
        <v>47</v>
      </c>
      <c r="F97" s="773"/>
      <c r="G97" s="521"/>
      <c r="H97" s="519"/>
      <c r="I97" s="519"/>
      <c r="J97" s="784" t="s">
        <v>43</v>
      </c>
      <c r="K97" s="785" t="s">
        <v>44</v>
      </c>
      <c r="L97" s="785" t="s">
        <v>45</v>
      </c>
      <c r="M97" s="791" t="s">
        <v>46</v>
      </c>
      <c r="N97" s="780" t="s">
        <v>47</v>
      </c>
      <c r="O97" s="773"/>
      <c r="P97" s="521"/>
      <c r="Q97" s="519"/>
    </row>
    <row r="98" spans="1:20">
      <c r="A98" s="776"/>
      <c r="B98" s="777"/>
      <c r="C98" s="777"/>
      <c r="D98" s="778"/>
      <c r="E98" s="780"/>
      <c r="F98" s="773"/>
      <c r="G98" s="521"/>
      <c r="H98" s="519"/>
      <c r="I98" s="519"/>
      <c r="J98" s="776"/>
      <c r="K98" s="777"/>
      <c r="L98" s="777"/>
      <c r="M98" s="778"/>
      <c r="N98" s="780"/>
      <c r="O98" s="773"/>
      <c r="P98" s="521"/>
      <c r="Q98" s="519"/>
    </row>
    <row r="99" spans="1:20">
      <c r="A99" s="776"/>
      <c r="B99" s="777"/>
      <c r="C99" s="777"/>
      <c r="D99" s="778"/>
      <c r="E99" s="780"/>
      <c r="F99" s="773"/>
      <c r="G99" s="521"/>
      <c r="H99" s="519"/>
      <c r="I99" s="519"/>
      <c r="J99" s="776"/>
      <c r="K99" s="777"/>
      <c r="L99" s="777"/>
      <c r="M99" s="778"/>
      <c r="N99" s="780"/>
      <c r="O99" s="773"/>
      <c r="P99" s="521"/>
      <c r="Q99" s="519"/>
    </row>
    <row r="100" spans="1:20">
      <c r="A100" s="158"/>
      <c r="B100" s="159"/>
      <c r="C100" s="160"/>
      <c r="D100" s="602" t="str">
        <f>IF(C100=0,"",B100/C100)</f>
        <v/>
      </c>
      <c r="E100" s="162"/>
      <c r="F100" s="179"/>
      <c r="G100" s="518" t="str">
        <f>IF(E100=0,"",E100*D100)</f>
        <v/>
      </c>
      <c r="H100" s="519">
        <f t="shared" ref="H100:H101" ca="1" si="28">IF(H100=0,"",H100/$G$35)</f>
        <v>0</v>
      </c>
      <c r="I100" s="519"/>
      <c r="J100" s="158"/>
      <c r="K100" s="159"/>
      <c r="L100" s="160"/>
      <c r="M100" s="161" t="str">
        <f>IF(L100=0,"",K100/L100)</f>
        <v/>
      </c>
      <c r="N100" s="162"/>
      <c r="O100" s="179"/>
      <c r="P100" s="518" t="str">
        <f>IF(N100=0,"",N100*M100)</f>
        <v/>
      </c>
      <c r="Q100" s="519">
        <f t="shared" ref="Q100:Q101" ca="1" si="29">IF(Q100=0,"",Q100/$G$35)</f>
        <v>0</v>
      </c>
    </row>
    <row r="101" spans="1:20">
      <c r="A101" s="158"/>
      <c r="B101" s="160"/>
      <c r="C101" s="160"/>
      <c r="D101" s="602" t="str">
        <f t="shared" ref="D101:D104" si="30">IF(C101=0,"",B101/C101)</f>
        <v/>
      </c>
      <c r="E101" s="162"/>
      <c r="F101" s="179"/>
      <c r="G101" s="518" t="str">
        <f t="shared" ref="G101:G104" si="31">IF(E101=0,"",E101*D101)</f>
        <v/>
      </c>
      <c r="H101" s="519">
        <f t="shared" ca="1" si="28"/>
        <v>0</v>
      </c>
      <c r="I101" s="519"/>
      <c r="J101" s="158"/>
      <c r="K101" s="160"/>
      <c r="L101" s="160"/>
      <c r="M101" s="161" t="str">
        <f t="shared" ref="M101:M104" si="32">IF(L101=0,"",K101/L101)</f>
        <v/>
      </c>
      <c r="N101" s="162"/>
      <c r="O101" s="179"/>
      <c r="P101" s="518" t="str">
        <f t="shared" ref="P101:P104" si="33">IF(N101=0,"",N101*M101)</f>
        <v/>
      </c>
      <c r="Q101" s="519">
        <f t="shared" ca="1" si="29"/>
        <v>0</v>
      </c>
    </row>
    <row r="102" spans="1:20">
      <c r="A102" s="158"/>
      <c r="B102" s="160"/>
      <c r="C102" s="160"/>
      <c r="D102" s="602" t="str">
        <f t="shared" si="30"/>
        <v/>
      </c>
      <c r="E102" s="162"/>
      <c r="F102" s="179"/>
      <c r="G102" s="518" t="str">
        <f t="shared" si="31"/>
        <v/>
      </c>
      <c r="H102" s="519">
        <f ca="1">IF(H102=0,"",H102/$G$35)</f>
        <v>0</v>
      </c>
      <c r="I102" s="519"/>
      <c r="J102" s="158"/>
      <c r="K102" s="160"/>
      <c r="L102" s="160"/>
      <c r="M102" s="161" t="str">
        <f t="shared" si="32"/>
        <v/>
      </c>
      <c r="N102" s="162"/>
      <c r="O102" s="179"/>
      <c r="P102" s="518" t="str">
        <f t="shared" si="33"/>
        <v/>
      </c>
      <c r="Q102" s="519">
        <f ca="1">IF(Q102=0,"",Q102/$G$35)</f>
        <v>0</v>
      </c>
    </row>
    <row r="103" spans="1:20">
      <c r="A103" s="163"/>
      <c r="B103" s="163"/>
      <c r="C103" s="164"/>
      <c r="D103" s="602" t="str">
        <f t="shared" si="30"/>
        <v/>
      </c>
      <c r="E103" s="165"/>
      <c r="F103" s="166"/>
      <c r="G103" s="518" t="str">
        <f t="shared" si="31"/>
        <v/>
      </c>
      <c r="H103" s="519">
        <f t="shared" ref="H103:H104" ca="1" si="34">IF(H103=0,"",H103/$G$35)</f>
        <v>0</v>
      </c>
      <c r="I103" s="519"/>
      <c r="J103" s="163"/>
      <c r="K103" s="163"/>
      <c r="L103" s="164"/>
      <c r="M103" s="161" t="str">
        <f t="shared" si="32"/>
        <v/>
      </c>
      <c r="N103" s="165"/>
      <c r="O103" s="166"/>
      <c r="P103" s="518" t="str">
        <f t="shared" si="33"/>
        <v/>
      </c>
      <c r="Q103" s="519">
        <f t="shared" ref="Q103:Q104" ca="1" si="35">IF(Q103=0,"",Q103/$G$35)</f>
        <v>0</v>
      </c>
    </row>
    <row r="104" spans="1:20">
      <c r="A104" s="163"/>
      <c r="B104" s="163"/>
      <c r="C104" s="164"/>
      <c r="D104" s="602" t="str">
        <f t="shared" si="30"/>
        <v/>
      </c>
      <c r="E104" s="165"/>
      <c r="F104" s="166"/>
      <c r="G104" s="518" t="str">
        <f t="shared" si="31"/>
        <v/>
      </c>
      <c r="H104" s="519">
        <f t="shared" ca="1" si="34"/>
        <v>0</v>
      </c>
      <c r="I104" s="519"/>
      <c r="J104" s="163"/>
      <c r="K104" s="163"/>
      <c r="L104" s="164"/>
      <c r="M104" s="161" t="str">
        <f t="shared" si="32"/>
        <v/>
      </c>
      <c r="N104" s="165"/>
      <c r="O104" s="166"/>
      <c r="P104" s="518" t="str">
        <f t="shared" si="33"/>
        <v/>
      </c>
      <c r="Q104" s="519">
        <f t="shared" ca="1" si="35"/>
        <v>0</v>
      </c>
    </row>
    <row r="105" spans="1:20" ht="15" thickBot="1">
      <c r="A105" s="745" t="s">
        <v>48</v>
      </c>
      <c r="B105" s="746"/>
      <c r="C105" s="746"/>
      <c r="D105" s="746"/>
      <c r="E105" s="746"/>
      <c r="F105" s="747"/>
      <c r="G105" s="603">
        <f>SUM(G100:G104)</f>
        <v>0</v>
      </c>
      <c r="H105" s="519">
        <f>IFERROR(G105/#REF!,0)</f>
        <v>0</v>
      </c>
      <c r="I105" s="519"/>
      <c r="J105" s="745" t="s">
        <v>48</v>
      </c>
      <c r="K105" s="746"/>
      <c r="L105" s="746"/>
      <c r="M105" s="746"/>
      <c r="N105" s="746"/>
      <c r="O105" s="747"/>
      <c r="P105" s="522">
        <f>SUM(P100:P104)</f>
        <v>0</v>
      </c>
      <c r="Q105" s="519">
        <f>IFERROR(P105/#REF!,0)</f>
        <v>0</v>
      </c>
    </row>
    <row r="106" spans="1:20" ht="15" thickBot="1">
      <c r="A106" s="748" t="s">
        <v>49</v>
      </c>
      <c r="B106" s="167" t="s">
        <v>50</v>
      </c>
      <c r="C106" s="168" t="s">
        <v>51</v>
      </c>
      <c r="D106" s="168" t="s">
        <v>52</v>
      </c>
      <c r="E106" s="169" t="s">
        <v>53</v>
      </c>
      <c r="F106" s="170" t="s">
        <v>54</v>
      </c>
      <c r="G106" s="604" t="s">
        <v>55</v>
      </c>
      <c r="H106" s="524"/>
      <c r="I106" s="524"/>
      <c r="J106" s="748" t="s">
        <v>49</v>
      </c>
      <c r="K106" s="167" t="s">
        <v>50</v>
      </c>
      <c r="L106" s="168" t="s">
        <v>51</v>
      </c>
      <c r="M106" s="168" t="s">
        <v>52</v>
      </c>
      <c r="N106" s="169" t="s">
        <v>53</v>
      </c>
      <c r="O106" s="170" t="s">
        <v>54</v>
      </c>
      <c r="P106" s="523" t="s">
        <v>55</v>
      </c>
      <c r="Q106" s="524"/>
    </row>
    <row r="107" spans="1:20" ht="15" thickBot="1">
      <c r="A107" s="749"/>
      <c r="B107" s="171">
        <v>1300000</v>
      </c>
      <c r="C107" s="172">
        <f>B107/D108</f>
        <v>43333.333333333336</v>
      </c>
      <c r="D107" s="173">
        <f>C107/8</f>
        <v>5416.666666666667</v>
      </c>
      <c r="E107" s="174">
        <f>D107/60</f>
        <v>90.277777777777786</v>
      </c>
      <c r="F107" s="175"/>
      <c r="G107" s="605">
        <f>F107*E107</f>
        <v>0</v>
      </c>
      <c r="H107" s="526"/>
      <c r="I107" s="526"/>
      <c r="J107" s="749"/>
      <c r="K107" s="171">
        <v>1300000</v>
      </c>
      <c r="L107" s="172">
        <f>K107/M108</f>
        <v>43333.333333333336</v>
      </c>
      <c r="M107" s="173">
        <f>L107/8</f>
        <v>5416.666666666667</v>
      </c>
      <c r="N107" s="174">
        <f>M107/60</f>
        <v>90.277777777777786</v>
      </c>
      <c r="O107" s="175"/>
      <c r="P107" s="525">
        <f>O107*N107</f>
        <v>0</v>
      </c>
      <c r="Q107" s="526"/>
    </row>
    <row r="108" spans="1:20" ht="15" thickBot="1">
      <c r="A108" s="176"/>
      <c r="B108" s="176"/>
      <c r="C108" s="177" t="s">
        <v>56</v>
      </c>
      <c r="D108" s="178">
        <v>30</v>
      </c>
      <c r="E108" s="176"/>
      <c r="F108" s="750" t="s">
        <v>57</v>
      </c>
      <c r="G108" s="752">
        <f>(G107+G96+G105)/G77</f>
        <v>0</v>
      </c>
      <c r="H108" s="516"/>
      <c r="I108" s="516"/>
      <c r="J108" s="176"/>
      <c r="K108" s="176"/>
      <c r="L108" s="177" t="s">
        <v>56</v>
      </c>
      <c r="M108" s="178">
        <v>30</v>
      </c>
      <c r="N108" s="176"/>
      <c r="O108" s="750" t="s">
        <v>57</v>
      </c>
      <c r="P108" s="763">
        <f>(P107+P96+P105)/P77</f>
        <v>0</v>
      </c>
      <c r="Q108" s="516"/>
      <c r="R108" s="43"/>
      <c r="S108" s="42"/>
      <c r="T108" s="44"/>
    </row>
    <row r="109" spans="1:20" ht="30" customHeight="1" thickBot="1">
      <c r="A109" s="176"/>
      <c r="B109" s="176"/>
      <c r="C109" s="176"/>
      <c r="D109" s="124"/>
      <c r="E109" s="176"/>
      <c r="F109" s="751"/>
      <c r="G109" s="753"/>
      <c r="H109" s="516"/>
      <c r="I109" s="516"/>
      <c r="J109" s="176"/>
      <c r="K109" s="176"/>
      <c r="L109" s="176"/>
      <c r="M109" s="124"/>
      <c r="N109" s="176"/>
      <c r="O109" s="751"/>
      <c r="P109" s="764"/>
      <c r="Q109" s="516"/>
      <c r="R109" s="45"/>
    </row>
    <row r="110" spans="1:20" ht="30" customHeight="1" thickBot="1">
      <c r="A110" s="176"/>
      <c r="B110" s="176"/>
      <c r="C110" s="176"/>
      <c r="D110" s="124"/>
      <c r="E110" s="176"/>
      <c r="F110" s="180"/>
      <c r="G110" s="527"/>
      <c r="H110" s="516"/>
      <c r="I110" s="516"/>
      <c r="J110" s="176"/>
      <c r="K110" s="176"/>
      <c r="L110" s="176"/>
      <c r="M110" s="124"/>
      <c r="N110" s="176"/>
      <c r="O110" s="180"/>
      <c r="P110" s="527"/>
      <c r="Q110" s="516"/>
      <c r="R110" s="45"/>
    </row>
    <row r="111" spans="1:20" ht="48.75" customHeight="1" thickBot="1">
      <c r="A111" s="143" t="s">
        <v>62</v>
      </c>
      <c r="B111" s="144"/>
      <c r="C111" s="145"/>
      <c r="D111" s="145"/>
      <c r="E111" s="145"/>
      <c r="F111" s="206" t="s">
        <v>30</v>
      </c>
      <c r="G111" s="598">
        <f>B112-D112</f>
        <v>0</v>
      </c>
      <c r="H111" s="599" t="e">
        <f>(G111/B112)</f>
        <v>#DIV/0!</v>
      </c>
      <c r="I111" s="516"/>
      <c r="J111" s="143" t="s">
        <v>63</v>
      </c>
      <c r="K111" s="144"/>
      <c r="L111" s="145"/>
      <c r="M111" s="145"/>
      <c r="N111" s="145"/>
      <c r="O111" s="206" t="s">
        <v>30</v>
      </c>
      <c r="P111" s="598">
        <f>K112-M112</f>
        <v>0</v>
      </c>
      <c r="Q111" s="599" t="e">
        <f>(P111/K112)</f>
        <v>#DIV/0!</v>
      </c>
      <c r="S111" s="31"/>
    </row>
    <row r="112" spans="1:20" ht="33" customHeight="1" thickBot="1">
      <c r="A112" s="146" t="s">
        <v>32</v>
      </c>
      <c r="B112" s="147"/>
      <c r="C112" s="148" t="s">
        <v>33</v>
      </c>
      <c r="D112" s="597">
        <f>G143</f>
        <v>0</v>
      </c>
      <c r="E112" s="771" t="s">
        <v>34</v>
      </c>
      <c r="F112" s="772"/>
      <c r="G112" s="144">
        <v>1</v>
      </c>
      <c r="H112" s="145"/>
      <c r="I112" s="145"/>
      <c r="J112" s="146" t="s">
        <v>32</v>
      </c>
      <c r="K112" s="147"/>
      <c r="L112" s="148" t="s">
        <v>33</v>
      </c>
      <c r="M112" s="597">
        <f>P143</f>
        <v>0</v>
      </c>
      <c r="N112" s="771" t="s">
        <v>34</v>
      </c>
      <c r="O112" s="772"/>
      <c r="P112" s="144">
        <v>1</v>
      </c>
      <c r="Q112" s="145"/>
      <c r="S112" s="32"/>
    </row>
    <row r="113" spans="1:19" ht="15" thickBot="1">
      <c r="A113" s="123"/>
      <c r="B113" s="123"/>
      <c r="C113" s="123"/>
      <c r="D113" s="123"/>
      <c r="E113" s="123"/>
      <c r="F113" s="123"/>
      <c r="G113" s="123"/>
      <c r="H113" s="150"/>
      <c r="I113" s="150"/>
      <c r="J113" s="123"/>
      <c r="K113" s="123"/>
      <c r="L113" s="123"/>
      <c r="M113" s="123"/>
      <c r="N113" s="123"/>
      <c r="O113" s="123"/>
      <c r="P113" s="123"/>
      <c r="Q113" s="150"/>
      <c r="S113" s="33"/>
    </row>
    <row r="114" spans="1:19" ht="23.25" customHeight="1">
      <c r="A114" s="760" t="s">
        <v>35</v>
      </c>
      <c r="B114" s="757" t="s">
        <v>36</v>
      </c>
      <c r="C114" s="757" t="s">
        <v>37</v>
      </c>
      <c r="D114" s="757" t="s">
        <v>38</v>
      </c>
      <c r="E114" s="788" t="s">
        <v>39</v>
      </c>
      <c r="F114" s="757" t="s">
        <v>40</v>
      </c>
      <c r="G114" s="754" t="s">
        <v>41</v>
      </c>
      <c r="H114" s="773"/>
      <c r="I114" s="179"/>
      <c r="J114" s="760" t="s">
        <v>35</v>
      </c>
      <c r="K114" s="757" t="s">
        <v>36</v>
      </c>
      <c r="L114" s="757" t="s">
        <v>37</v>
      </c>
      <c r="M114" s="757" t="s">
        <v>38</v>
      </c>
      <c r="N114" s="788" t="s">
        <v>39</v>
      </c>
      <c r="O114" s="757" t="s">
        <v>40</v>
      </c>
      <c r="P114" s="754" t="s">
        <v>41</v>
      </c>
      <c r="Q114" s="773"/>
    </row>
    <row r="115" spans="1:19">
      <c r="A115" s="761"/>
      <c r="B115" s="758"/>
      <c r="C115" s="758"/>
      <c r="D115" s="758"/>
      <c r="E115" s="789"/>
      <c r="F115" s="758"/>
      <c r="G115" s="755"/>
      <c r="H115" s="773"/>
      <c r="I115" s="179"/>
      <c r="J115" s="761"/>
      <c r="K115" s="758"/>
      <c r="L115" s="758"/>
      <c r="M115" s="758"/>
      <c r="N115" s="789"/>
      <c r="O115" s="758"/>
      <c r="P115" s="755"/>
      <c r="Q115" s="773"/>
      <c r="R115" s="34"/>
      <c r="S115" s="34"/>
    </row>
    <row r="116" spans="1:19" ht="15" thickBot="1">
      <c r="A116" s="762"/>
      <c r="B116" s="759"/>
      <c r="C116" s="759"/>
      <c r="D116" s="759"/>
      <c r="E116" s="790"/>
      <c r="F116" s="759"/>
      <c r="G116" s="756"/>
      <c r="H116" s="773"/>
      <c r="I116" s="179"/>
      <c r="J116" s="762"/>
      <c r="K116" s="759"/>
      <c r="L116" s="759"/>
      <c r="M116" s="759"/>
      <c r="N116" s="790"/>
      <c r="O116" s="759"/>
      <c r="P116" s="756"/>
      <c r="Q116" s="773"/>
      <c r="R116" s="35"/>
      <c r="S116" s="36"/>
    </row>
    <row r="117" spans="1:19" ht="12" customHeight="1">
      <c r="A117" s="517"/>
      <c r="B117" s="151"/>
      <c r="C117" s="152"/>
      <c r="D117" s="153"/>
      <c r="E117" s="596" t="str">
        <f>IF(D117=0,"",C117/D117)</f>
        <v/>
      </c>
      <c r="F117" s="155"/>
      <c r="G117" s="600" t="str">
        <f>IF(F117=0,"",F117*E117)</f>
        <v/>
      </c>
      <c r="H117" s="519"/>
      <c r="I117" s="519"/>
      <c r="J117" s="517"/>
      <c r="K117" s="151"/>
      <c r="L117" s="152"/>
      <c r="M117" s="153"/>
      <c r="N117" s="596" t="str">
        <f>IF(M117=0,"",L117/M117)</f>
        <v/>
      </c>
      <c r="O117" s="155"/>
      <c r="P117" s="600" t="str">
        <f>IF(O117=0,"",O117*N117)</f>
        <v/>
      </c>
      <c r="Q117" s="519"/>
      <c r="R117" s="35"/>
      <c r="S117" s="36"/>
    </row>
    <row r="118" spans="1:19" ht="12" customHeight="1">
      <c r="A118" s="517"/>
      <c r="B118" s="151"/>
      <c r="C118" s="152"/>
      <c r="D118" s="153"/>
      <c r="E118" s="596" t="str">
        <f t="shared" ref="E118:E130" si="36">IF(D118=0,"",C118/D118)</f>
        <v/>
      </c>
      <c r="F118" s="156"/>
      <c r="G118" s="600" t="str">
        <f t="shared" ref="G118:G130" si="37">IF(F118=0,"",F118*E118)</f>
        <v/>
      </c>
      <c r="H118" s="519"/>
      <c r="I118" s="519"/>
      <c r="J118" s="517"/>
      <c r="K118" s="151"/>
      <c r="L118" s="152"/>
      <c r="M118" s="153"/>
      <c r="N118" s="596" t="str">
        <f t="shared" ref="N118:N130" si="38">IF(M118=0,"",L118/M118)</f>
        <v/>
      </c>
      <c r="O118" s="156"/>
      <c r="P118" s="600" t="str">
        <f t="shared" ref="P118:P130" si="39">IF(O118=0,"",O118*N118)</f>
        <v/>
      </c>
      <c r="Q118" s="519"/>
      <c r="R118" s="35"/>
      <c r="S118" s="36"/>
    </row>
    <row r="119" spans="1:19" ht="12" customHeight="1">
      <c r="A119" s="517"/>
      <c r="B119" s="151"/>
      <c r="C119" s="152"/>
      <c r="D119" s="153"/>
      <c r="E119" s="596" t="str">
        <f t="shared" si="36"/>
        <v/>
      </c>
      <c r="F119" s="156"/>
      <c r="G119" s="600" t="str">
        <f t="shared" si="37"/>
        <v/>
      </c>
      <c r="H119" s="519"/>
      <c r="I119" s="519"/>
      <c r="J119" s="517"/>
      <c r="K119" s="151"/>
      <c r="L119" s="152"/>
      <c r="M119" s="153"/>
      <c r="N119" s="596" t="str">
        <f t="shared" si="38"/>
        <v/>
      </c>
      <c r="O119" s="156"/>
      <c r="P119" s="600" t="str">
        <f t="shared" si="39"/>
        <v/>
      </c>
      <c r="Q119" s="519"/>
      <c r="R119" s="35"/>
      <c r="S119" s="36"/>
    </row>
    <row r="120" spans="1:19" ht="12" customHeight="1">
      <c r="A120" s="517"/>
      <c r="B120" s="151"/>
      <c r="C120" s="152"/>
      <c r="D120" s="153"/>
      <c r="E120" s="596" t="str">
        <f t="shared" si="36"/>
        <v/>
      </c>
      <c r="F120" s="156"/>
      <c r="G120" s="600" t="str">
        <f t="shared" si="37"/>
        <v/>
      </c>
      <c r="H120" s="519"/>
      <c r="I120" s="519"/>
      <c r="J120" s="517"/>
      <c r="K120" s="151"/>
      <c r="L120" s="152"/>
      <c r="M120" s="153"/>
      <c r="N120" s="596" t="str">
        <f t="shared" si="38"/>
        <v/>
      </c>
      <c r="O120" s="156"/>
      <c r="P120" s="600" t="str">
        <f t="shared" si="39"/>
        <v/>
      </c>
      <c r="Q120" s="519"/>
      <c r="R120" s="35"/>
      <c r="S120" s="36"/>
    </row>
    <row r="121" spans="1:19" ht="12" customHeight="1">
      <c r="A121" s="157"/>
      <c r="B121" s="151"/>
      <c r="C121" s="152"/>
      <c r="D121" s="153"/>
      <c r="E121" s="596" t="str">
        <f t="shared" si="36"/>
        <v/>
      </c>
      <c r="F121" s="156"/>
      <c r="G121" s="600" t="str">
        <f t="shared" si="37"/>
        <v/>
      </c>
      <c r="H121" s="519"/>
      <c r="I121" s="519"/>
      <c r="J121" s="157"/>
      <c r="K121" s="151"/>
      <c r="L121" s="152"/>
      <c r="M121" s="153"/>
      <c r="N121" s="596" t="str">
        <f t="shared" si="38"/>
        <v/>
      </c>
      <c r="O121" s="156"/>
      <c r="P121" s="600" t="str">
        <f t="shared" si="39"/>
        <v/>
      </c>
      <c r="Q121" s="519"/>
      <c r="R121" s="35"/>
      <c r="S121" s="36"/>
    </row>
    <row r="122" spans="1:19" ht="12" customHeight="1">
      <c r="A122" s="157"/>
      <c r="B122" s="151"/>
      <c r="C122" s="152"/>
      <c r="D122" s="153"/>
      <c r="E122" s="596" t="str">
        <f t="shared" si="36"/>
        <v/>
      </c>
      <c r="F122" s="156"/>
      <c r="G122" s="600" t="str">
        <f t="shared" si="37"/>
        <v/>
      </c>
      <c r="H122" s="519"/>
      <c r="I122" s="519"/>
      <c r="J122" s="157"/>
      <c r="K122" s="151"/>
      <c r="L122" s="152"/>
      <c r="M122" s="153"/>
      <c r="N122" s="596" t="str">
        <f t="shared" si="38"/>
        <v/>
      </c>
      <c r="O122" s="156"/>
      <c r="P122" s="600" t="str">
        <f t="shared" si="39"/>
        <v/>
      </c>
      <c r="Q122" s="519"/>
      <c r="R122" s="35"/>
      <c r="S122" s="36"/>
    </row>
    <row r="123" spans="1:19" ht="12" customHeight="1">
      <c r="A123" s="157"/>
      <c r="B123" s="157"/>
      <c r="C123" s="152"/>
      <c r="D123" s="153"/>
      <c r="E123" s="596" t="str">
        <f t="shared" si="36"/>
        <v/>
      </c>
      <c r="F123" s="156"/>
      <c r="G123" s="600" t="str">
        <f t="shared" si="37"/>
        <v/>
      </c>
      <c r="H123" s="519"/>
      <c r="I123" s="519"/>
      <c r="J123" s="157"/>
      <c r="K123" s="157"/>
      <c r="L123" s="152"/>
      <c r="M123" s="153"/>
      <c r="N123" s="596" t="str">
        <f t="shared" si="38"/>
        <v/>
      </c>
      <c r="O123" s="156"/>
      <c r="P123" s="600" t="str">
        <f t="shared" si="39"/>
        <v/>
      </c>
      <c r="Q123" s="519"/>
      <c r="R123" s="35"/>
      <c r="S123" s="36"/>
    </row>
    <row r="124" spans="1:19" ht="12" customHeight="1">
      <c r="A124" s="157"/>
      <c r="B124" s="157"/>
      <c r="C124" s="152"/>
      <c r="D124" s="153"/>
      <c r="E124" s="596" t="str">
        <f t="shared" si="36"/>
        <v/>
      </c>
      <c r="F124" s="156"/>
      <c r="G124" s="600" t="str">
        <f t="shared" si="37"/>
        <v/>
      </c>
      <c r="H124" s="519"/>
      <c r="I124" s="519"/>
      <c r="J124" s="157"/>
      <c r="K124" s="157"/>
      <c r="L124" s="152"/>
      <c r="M124" s="153"/>
      <c r="N124" s="596" t="str">
        <f t="shared" si="38"/>
        <v/>
      </c>
      <c r="O124" s="156"/>
      <c r="P124" s="600" t="str">
        <f t="shared" si="39"/>
        <v/>
      </c>
      <c r="Q124" s="519"/>
      <c r="R124" s="35"/>
      <c r="S124" s="36"/>
    </row>
    <row r="125" spans="1:19" ht="12" customHeight="1">
      <c r="A125" s="157"/>
      <c r="B125" s="157"/>
      <c r="C125" s="152"/>
      <c r="D125" s="153"/>
      <c r="E125" s="596" t="str">
        <f t="shared" si="36"/>
        <v/>
      </c>
      <c r="F125" s="156"/>
      <c r="G125" s="600" t="str">
        <f t="shared" si="37"/>
        <v/>
      </c>
      <c r="H125" s="519"/>
      <c r="I125" s="519"/>
      <c r="J125" s="157"/>
      <c r="K125" s="157"/>
      <c r="L125" s="152"/>
      <c r="M125" s="153"/>
      <c r="N125" s="596" t="str">
        <f t="shared" si="38"/>
        <v/>
      </c>
      <c r="O125" s="156"/>
      <c r="P125" s="600" t="str">
        <f t="shared" si="39"/>
        <v/>
      </c>
      <c r="Q125" s="519"/>
      <c r="R125" s="35"/>
      <c r="S125" s="36"/>
    </row>
    <row r="126" spans="1:19" ht="12" customHeight="1">
      <c r="A126" s="157"/>
      <c r="B126" s="157"/>
      <c r="C126" s="152"/>
      <c r="D126" s="153"/>
      <c r="E126" s="596" t="str">
        <f t="shared" si="36"/>
        <v/>
      </c>
      <c r="F126" s="156"/>
      <c r="G126" s="600" t="str">
        <f t="shared" si="37"/>
        <v/>
      </c>
      <c r="H126" s="519"/>
      <c r="I126" s="519"/>
      <c r="J126" s="157"/>
      <c r="K126" s="157"/>
      <c r="L126" s="152"/>
      <c r="M126" s="153"/>
      <c r="N126" s="596" t="str">
        <f t="shared" si="38"/>
        <v/>
      </c>
      <c r="O126" s="156"/>
      <c r="P126" s="600" t="str">
        <f t="shared" si="39"/>
        <v/>
      </c>
      <c r="Q126" s="519"/>
      <c r="R126" s="35"/>
      <c r="S126" s="36"/>
    </row>
    <row r="127" spans="1:19" ht="12" customHeight="1">
      <c r="A127" s="157"/>
      <c r="B127" s="157"/>
      <c r="C127" s="152"/>
      <c r="D127" s="153"/>
      <c r="E127" s="596" t="str">
        <f t="shared" si="36"/>
        <v/>
      </c>
      <c r="F127" s="156"/>
      <c r="G127" s="600" t="str">
        <f t="shared" si="37"/>
        <v/>
      </c>
      <c r="H127" s="519"/>
      <c r="I127" s="519"/>
      <c r="J127" s="157"/>
      <c r="K127" s="157"/>
      <c r="L127" s="152"/>
      <c r="M127" s="153"/>
      <c r="N127" s="596" t="str">
        <f t="shared" si="38"/>
        <v/>
      </c>
      <c r="O127" s="607"/>
      <c r="P127" s="600" t="str">
        <f t="shared" si="39"/>
        <v/>
      </c>
      <c r="Q127" s="519"/>
      <c r="R127" s="35"/>
      <c r="S127" s="36"/>
    </row>
    <row r="128" spans="1:19" ht="12" customHeight="1">
      <c r="A128" s="157"/>
      <c r="B128" s="157"/>
      <c r="C128" s="152"/>
      <c r="D128" s="153"/>
      <c r="E128" s="596" t="str">
        <f t="shared" si="36"/>
        <v/>
      </c>
      <c r="F128" s="156"/>
      <c r="G128" s="600" t="str">
        <f t="shared" si="37"/>
        <v/>
      </c>
      <c r="H128" s="519"/>
      <c r="I128" s="519"/>
      <c r="J128" s="157"/>
      <c r="K128" s="157"/>
      <c r="L128" s="152"/>
      <c r="M128" s="153"/>
      <c r="N128" s="596" t="str">
        <f t="shared" si="38"/>
        <v/>
      </c>
      <c r="O128" s="156"/>
      <c r="P128" s="600" t="str">
        <f t="shared" si="39"/>
        <v/>
      </c>
      <c r="Q128" s="519"/>
    </row>
    <row r="129" spans="1:20" ht="12" customHeight="1">
      <c r="A129" s="157"/>
      <c r="B129" s="157"/>
      <c r="C129" s="152"/>
      <c r="D129" s="153"/>
      <c r="E129" s="596" t="str">
        <f t="shared" si="36"/>
        <v/>
      </c>
      <c r="F129" s="156"/>
      <c r="G129" s="600" t="str">
        <f t="shared" si="37"/>
        <v/>
      </c>
      <c r="H129" s="519"/>
      <c r="I129" s="519"/>
      <c r="J129" s="157"/>
      <c r="K129" s="157"/>
      <c r="L129" s="152"/>
      <c r="M129" s="153"/>
      <c r="N129" s="596" t="str">
        <f t="shared" si="38"/>
        <v/>
      </c>
      <c r="O129" s="156"/>
      <c r="P129" s="600" t="str">
        <f t="shared" si="39"/>
        <v/>
      </c>
      <c r="Q129" s="519"/>
    </row>
    <row r="130" spans="1:20" ht="12" customHeight="1">
      <c r="A130" s="157"/>
      <c r="B130" s="157"/>
      <c r="C130" s="152"/>
      <c r="D130" s="153"/>
      <c r="E130" s="596" t="str">
        <f t="shared" si="36"/>
        <v/>
      </c>
      <c r="F130" s="156"/>
      <c r="G130" s="600" t="str">
        <f t="shared" si="37"/>
        <v/>
      </c>
      <c r="H130" s="519"/>
      <c r="I130" s="519"/>
      <c r="J130" s="157"/>
      <c r="K130" s="157"/>
      <c r="L130" s="152"/>
      <c r="M130" s="153"/>
      <c r="N130" s="596" t="str">
        <f t="shared" si="38"/>
        <v/>
      </c>
      <c r="O130" s="156"/>
      <c r="P130" s="600" t="str">
        <f t="shared" si="39"/>
        <v/>
      </c>
      <c r="Q130" s="519"/>
    </row>
    <row r="131" spans="1:20" ht="35.25" customHeight="1" thickBot="1">
      <c r="A131" s="745" t="s">
        <v>42</v>
      </c>
      <c r="B131" s="746"/>
      <c r="C131" s="746"/>
      <c r="D131" s="746"/>
      <c r="E131" s="775"/>
      <c r="F131" s="775"/>
      <c r="G131" s="601">
        <f>SUM(G117:G130)</f>
        <v>0</v>
      </c>
      <c r="H131" s="519">
        <f>IFERROR(G131/#REF!,0)</f>
        <v>0</v>
      </c>
      <c r="I131" s="519"/>
      <c r="J131" s="745" t="s">
        <v>42</v>
      </c>
      <c r="K131" s="746"/>
      <c r="L131" s="746"/>
      <c r="M131" s="746"/>
      <c r="N131" s="775"/>
      <c r="O131" s="775"/>
      <c r="P131" s="601">
        <f>SUM(P117:P130)</f>
        <v>0</v>
      </c>
      <c r="Q131" s="519">
        <f>IFERROR(P131/#REF!,0)</f>
        <v>0</v>
      </c>
    </row>
    <row r="132" spans="1:20" s="20" customFormat="1" ht="24" customHeight="1">
      <c r="A132" s="784" t="s">
        <v>43</v>
      </c>
      <c r="B132" s="785" t="s">
        <v>44</v>
      </c>
      <c r="C132" s="785" t="s">
        <v>45</v>
      </c>
      <c r="D132" s="786" t="s">
        <v>46</v>
      </c>
      <c r="E132" s="780" t="s">
        <v>47</v>
      </c>
      <c r="F132" s="773"/>
      <c r="G132" s="521"/>
      <c r="H132" s="519"/>
      <c r="I132" s="519"/>
      <c r="J132" s="784" t="s">
        <v>43</v>
      </c>
      <c r="K132" s="785" t="s">
        <v>44</v>
      </c>
      <c r="L132" s="785" t="s">
        <v>45</v>
      </c>
      <c r="M132" s="786" t="s">
        <v>46</v>
      </c>
      <c r="N132" s="780" t="s">
        <v>47</v>
      </c>
      <c r="O132" s="773"/>
      <c r="P132" s="521"/>
      <c r="Q132" s="519"/>
    </row>
    <row r="133" spans="1:20">
      <c r="A133" s="776"/>
      <c r="B133" s="777"/>
      <c r="C133" s="777"/>
      <c r="D133" s="787"/>
      <c r="E133" s="780"/>
      <c r="F133" s="773"/>
      <c r="G133" s="521"/>
      <c r="H133" s="519"/>
      <c r="I133" s="519"/>
      <c r="J133" s="776"/>
      <c r="K133" s="777"/>
      <c r="L133" s="777"/>
      <c r="M133" s="787"/>
      <c r="N133" s="780"/>
      <c r="O133" s="773"/>
      <c r="P133" s="521"/>
      <c r="Q133" s="519"/>
    </row>
    <row r="134" spans="1:20">
      <c r="A134" s="776"/>
      <c r="B134" s="777"/>
      <c r="C134" s="777"/>
      <c r="D134" s="787"/>
      <c r="E134" s="780"/>
      <c r="F134" s="773"/>
      <c r="G134" s="521"/>
      <c r="H134" s="519"/>
      <c r="I134" s="519"/>
      <c r="J134" s="776"/>
      <c r="K134" s="777"/>
      <c r="L134" s="777"/>
      <c r="M134" s="787"/>
      <c r="N134" s="780"/>
      <c r="O134" s="773"/>
      <c r="P134" s="521"/>
      <c r="Q134" s="519"/>
    </row>
    <row r="135" spans="1:20">
      <c r="A135" s="158"/>
      <c r="B135" s="159"/>
      <c r="C135" s="160"/>
      <c r="D135" s="602" t="str">
        <f>IF(C135=0,"",B135/C135)</f>
        <v/>
      </c>
      <c r="E135" s="162"/>
      <c r="F135" s="179"/>
      <c r="G135" s="600" t="str">
        <f>IF(E135=0,"",E135*D135)</f>
        <v/>
      </c>
      <c r="H135" s="519">
        <f t="shared" ref="H135:H136" ca="1" si="40">IF(H135=0,"",H135/$G$35)</f>
        <v>0</v>
      </c>
      <c r="I135" s="519"/>
      <c r="J135" s="158"/>
      <c r="K135" s="159"/>
      <c r="L135" s="160"/>
      <c r="M135" s="602" t="str">
        <f>IF(L135=0,"",K135/L135)</f>
        <v/>
      </c>
      <c r="N135" s="162"/>
      <c r="O135" s="179"/>
      <c r="P135" s="600" t="str">
        <f>IF(N135=0,"",N135*M135)</f>
        <v/>
      </c>
      <c r="Q135" s="519">
        <f t="shared" ref="Q135:Q136" ca="1" si="41">IF(Q135=0,"",Q135/$G$35)</f>
        <v>0</v>
      </c>
    </row>
    <row r="136" spans="1:20">
      <c r="A136" s="158"/>
      <c r="B136" s="160"/>
      <c r="C136" s="160"/>
      <c r="D136" s="602" t="str">
        <f t="shared" ref="D136:D139" si="42">IF(C136=0,"",B136/C136)</f>
        <v/>
      </c>
      <c r="E136" s="162"/>
      <c r="F136" s="179"/>
      <c r="G136" s="600" t="str">
        <f t="shared" ref="G136:G139" si="43">IF(E136=0,"",E136*D136)</f>
        <v/>
      </c>
      <c r="H136" s="519">
        <f t="shared" ca="1" si="40"/>
        <v>0</v>
      </c>
      <c r="I136" s="519"/>
      <c r="J136" s="158"/>
      <c r="K136" s="160"/>
      <c r="L136" s="160"/>
      <c r="M136" s="602" t="str">
        <f t="shared" ref="M136:M139" si="44">IF(L136=0,"",K136/L136)</f>
        <v/>
      </c>
      <c r="N136" s="162"/>
      <c r="O136" s="179"/>
      <c r="P136" s="600" t="str">
        <f t="shared" ref="P136:P139" si="45">IF(N136=0,"",N136*M136)</f>
        <v/>
      </c>
      <c r="Q136" s="519">
        <f t="shared" ca="1" si="41"/>
        <v>0</v>
      </c>
    </row>
    <row r="137" spans="1:20">
      <c r="A137" s="158"/>
      <c r="B137" s="160"/>
      <c r="C137" s="160"/>
      <c r="D137" s="602" t="str">
        <f t="shared" si="42"/>
        <v/>
      </c>
      <c r="E137" s="162"/>
      <c r="F137" s="179"/>
      <c r="G137" s="600" t="str">
        <f t="shared" si="43"/>
        <v/>
      </c>
      <c r="H137" s="519">
        <f ca="1">IF(H137=0,"",H137/$G$35)</f>
        <v>0</v>
      </c>
      <c r="I137" s="519"/>
      <c r="J137" s="158"/>
      <c r="K137" s="160"/>
      <c r="L137" s="160"/>
      <c r="M137" s="602" t="str">
        <f t="shared" si="44"/>
        <v/>
      </c>
      <c r="N137" s="162"/>
      <c r="O137" s="179"/>
      <c r="P137" s="600" t="str">
        <f t="shared" si="45"/>
        <v/>
      </c>
      <c r="Q137" s="519">
        <f ca="1">IF(Q137=0,"",Q137/$G$35)</f>
        <v>0</v>
      </c>
    </row>
    <row r="138" spans="1:20">
      <c r="A138" s="163"/>
      <c r="B138" s="163"/>
      <c r="C138" s="164"/>
      <c r="D138" s="602" t="str">
        <f t="shared" si="42"/>
        <v/>
      </c>
      <c r="E138" s="165"/>
      <c r="F138" s="166"/>
      <c r="G138" s="600" t="str">
        <f t="shared" si="43"/>
        <v/>
      </c>
      <c r="H138" s="519">
        <f t="shared" ref="H138:H139" ca="1" si="46">IF(H138=0,"",H138/$G$35)</f>
        <v>0</v>
      </c>
      <c r="I138" s="519"/>
      <c r="J138" s="163"/>
      <c r="K138" s="163"/>
      <c r="L138" s="164"/>
      <c r="M138" s="602" t="str">
        <f t="shared" si="44"/>
        <v/>
      </c>
      <c r="N138" s="165"/>
      <c r="O138" s="166"/>
      <c r="P138" s="600" t="str">
        <f t="shared" si="45"/>
        <v/>
      </c>
      <c r="Q138" s="519">
        <f t="shared" ref="Q138:Q139" ca="1" si="47">IF(Q138=0,"",Q138/$G$35)</f>
        <v>0</v>
      </c>
    </row>
    <row r="139" spans="1:20">
      <c r="A139" s="163"/>
      <c r="B139" s="163"/>
      <c r="C139" s="164"/>
      <c r="D139" s="602" t="str">
        <f t="shared" si="42"/>
        <v/>
      </c>
      <c r="E139" s="165"/>
      <c r="F139" s="166"/>
      <c r="G139" s="600" t="str">
        <f t="shared" si="43"/>
        <v/>
      </c>
      <c r="H139" s="519">
        <f t="shared" ca="1" si="46"/>
        <v>0</v>
      </c>
      <c r="I139" s="519"/>
      <c r="J139" s="163"/>
      <c r="K139" s="163"/>
      <c r="L139" s="164"/>
      <c r="M139" s="602" t="str">
        <f t="shared" si="44"/>
        <v/>
      </c>
      <c r="N139" s="165"/>
      <c r="O139" s="166"/>
      <c r="P139" s="600" t="str">
        <f t="shared" si="45"/>
        <v/>
      </c>
      <c r="Q139" s="519">
        <f t="shared" ca="1" si="47"/>
        <v>0</v>
      </c>
    </row>
    <row r="140" spans="1:20" ht="15" thickBot="1">
      <c r="A140" s="745" t="s">
        <v>48</v>
      </c>
      <c r="B140" s="746"/>
      <c r="C140" s="746"/>
      <c r="D140" s="746"/>
      <c r="E140" s="746"/>
      <c r="F140" s="747"/>
      <c r="G140" s="603">
        <f>SUM(G135:G139)</f>
        <v>0</v>
      </c>
      <c r="H140" s="519">
        <f>IFERROR(G140/#REF!,0)</f>
        <v>0</v>
      </c>
      <c r="I140" s="519"/>
      <c r="J140" s="745" t="s">
        <v>48</v>
      </c>
      <c r="K140" s="746"/>
      <c r="L140" s="746"/>
      <c r="M140" s="746"/>
      <c r="N140" s="746"/>
      <c r="O140" s="747"/>
      <c r="P140" s="603">
        <f>SUM(P135:P139)</f>
        <v>0</v>
      </c>
      <c r="Q140" s="519">
        <f>IFERROR(P140/#REF!,0)</f>
        <v>0</v>
      </c>
    </row>
    <row r="141" spans="1:20" ht="15" thickBot="1">
      <c r="A141" s="748" t="s">
        <v>49</v>
      </c>
      <c r="B141" s="167" t="s">
        <v>50</v>
      </c>
      <c r="C141" s="168" t="s">
        <v>51</v>
      </c>
      <c r="D141" s="168" t="s">
        <v>52</v>
      </c>
      <c r="E141" s="169" t="s">
        <v>53</v>
      </c>
      <c r="F141" s="170" t="s">
        <v>54</v>
      </c>
      <c r="G141" s="604" t="s">
        <v>55</v>
      </c>
      <c r="H141" s="524"/>
      <c r="I141" s="524"/>
      <c r="J141" s="748" t="s">
        <v>49</v>
      </c>
      <c r="K141" s="167" t="s">
        <v>50</v>
      </c>
      <c r="L141" s="168" t="s">
        <v>51</v>
      </c>
      <c r="M141" s="168" t="s">
        <v>52</v>
      </c>
      <c r="N141" s="169" t="s">
        <v>53</v>
      </c>
      <c r="O141" s="170" t="s">
        <v>54</v>
      </c>
      <c r="P141" s="604" t="s">
        <v>55</v>
      </c>
      <c r="Q141" s="524"/>
    </row>
    <row r="142" spans="1:20" ht="15" thickBot="1">
      <c r="A142" s="749"/>
      <c r="B142" s="171">
        <v>1300000</v>
      </c>
      <c r="C142" s="172">
        <f>B142/D143</f>
        <v>43333.333333333336</v>
      </c>
      <c r="D142" s="173">
        <f>C142/8</f>
        <v>5416.666666666667</v>
      </c>
      <c r="E142" s="174">
        <f>D142/60</f>
        <v>90.277777777777786</v>
      </c>
      <c r="F142" s="175"/>
      <c r="G142" s="605">
        <f>F142*E142</f>
        <v>0</v>
      </c>
      <c r="H142" s="526"/>
      <c r="I142" s="526"/>
      <c r="J142" s="749"/>
      <c r="K142" s="171">
        <v>1300000</v>
      </c>
      <c r="L142" s="172">
        <f>K142/M143</f>
        <v>43333.333333333336</v>
      </c>
      <c r="M142" s="173">
        <f>L142/8</f>
        <v>5416.666666666667</v>
      </c>
      <c r="N142" s="174">
        <f>M142/60</f>
        <v>90.277777777777786</v>
      </c>
      <c r="O142" s="175"/>
      <c r="P142" s="605">
        <f>O142*N142</f>
        <v>0</v>
      </c>
      <c r="Q142" s="526"/>
    </row>
    <row r="143" spans="1:20" ht="15" thickBot="1">
      <c r="A143" s="176"/>
      <c r="B143" s="176"/>
      <c r="C143" s="177" t="s">
        <v>56</v>
      </c>
      <c r="D143" s="178">
        <v>30</v>
      </c>
      <c r="E143" s="176"/>
      <c r="F143" s="750" t="s">
        <v>57</v>
      </c>
      <c r="G143" s="752">
        <f>(G142+G131+G140)/G112</f>
        <v>0</v>
      </c>
      <c r="H143" s="516"/>
      <c r="I143" s="516"/>
      <c r="J143" s="176"/>
      <c r="K143" s="176"/>
      <c r="L143" s="177" t="s">
        <v>56</v>
      </c>
      <c r="M143" s="178">
        <v>30</v>
      </c>
      <c r="N143" s="176"/>
      <c r="O143" s="750" t="s">
        <v>57</v>
      </c>
      <c r="P143" s="752">
        <f>(P142+P131+P140)/P112</f>
        <v>0</v>
      </c>
      <c r="Q143" s="516"/>
      <c r="R143" s="43"/>
      <c r="S143" s="42"/>
      <c r="T143" s="44"/>
    </row>
    <row r="144" spans="1:20" ht="30" customHeight="1" thickBot="1">
      <c r="A144" s="176"/>
      <c r="B144" s="176"/>
      <c r="C144" s="176"/>
      <c r="D144" s="124"/>
      <c r="E144" s="176"/>
      <c r="F144" s="751"/>
      <c r="G144" s="753"/>
      <c r="H144" s="516"/>
      <c r="I144" s="516"/>
      <c r="J144" s="176"/>
      <c r="K144" s="176"/>
      <c r="L144" s="176"/>
      <c r="M144" s="124"/>
      <c r="N144" s="176"/>
      <c r="O144" s="751"/>
      <c r="P144" s="753"/>
      <c r="Q144" s="516"/>
      <c r="R144" s="45"/>
    </row>
    <row r="145" spans="1:19" ht="30" customHeight="1" thickBot="1">
      <c r="A145" s="176"/>
      <c r="B145" s="176"/>
      <c r="C145" s="176"/>
      <c r="D145" s="124"/>
      <c r="E145" s="176"/>
      <c r="F145" s="180"/>
      <c r="G145" s="527"/>
      <c r="H145" s="516"/>
      <c r="I145" s="516"/>
      <c r="J145" s="176"/>
      <c r="K145" s="176"/>
      <c r="L145" s="176"/>
      <c r="M145" s="124"/>
      <c r="N145" s="176"/>
      <c r="O145" s="180"/>
      <c r="P145" s="527"/>
      <c r="Q145" s="516"/>
      <c r="R145" s="45"/>
    </row>
    <row r="146" spans="1:19" ht="43.5" customHeight="1" thickBot="1">
      <c r="A146" s="143" t="s">
        <v>64</v>
      </c>
      <c r="B146" s="144"/>
      <c r="C146" s="145"/>
      <c r="D146" s="145"/>
      <c r="E146" s="145"/>
      <c r="F146" s="206" t="s">
        <v>30</v>
      </c>
      <c r="G146" s="514">
        <f>B147-D147</f>
        <v>0</v>
      </c>
      <c r="H146" s="515" t="e">
        <f>(G146/B147)</f>
        <v>#DIV/0!</v>
      </c>
      <c r="I146" s="516"/>
      <c r="J146" s="143" t="s">
        <v>65</v>
      </c>
      <c r="K146" s="144"/>
      <c r="L146" s="145"/>
      <c r="M146" s="145"/>
      <c r="N146" s="145"/>
      <c r="O146" s="206" t="s">
        <v>30</v>
      </c>
      <c r="P146" s="598">
        <f>K147-M147</f>
        <v>0</v>
      </c>
      <c r="Q146" s="599" t="e">
        <f>(P146/K147)</f>
        <v>#DIV/0!</v>
      </c>
      <c r="S146" s="31"/>
    </row>
    <row r="147" spans="1:19" ht="33" customHeight="1" thickBot="1">
      <c r="A147" s="146" t="s">
        <v>32</v>
      </c>
      <c r="B147" s="147"/>
      <c r="C147" s="148" t="s">
        <v>33</v>
      </c>
      <c r="D147" s="149">
        <f>G178</f>
        <v>0</v>
      </c>
      <c r="E147" s="771" t="s">
        <v>34</v>
      </c>
      <c r="F147" s="772"/>
      <c r="G147" s="144">
        <v>1</v>
      </c>
      <c r="H147" s="145"/>
      <c r="I147" s="145"/>
      <c r="J147" s="146" t="s">
        <v>32</v>
      </c>
      <c r="K147" s="147"/>
      <c r="L147" s="148" t="s">
        <v>33</v>
      </c>
      <c r="M147" s="597">
        <f>P178</f>
        <v>0</v>
      </c>
      <c r="N147" s="771" t="s">
        <v>34</v>
      </c>
      <c r="O147" s="772"/>
      <c r="P147" s="144">
        <v>1</v>
      </c>
      <c r="Q147" s="145"/>
      <c r="S147" s="32"/>
    </row>
    <row r="148" spans="1:19" ht="15" thickBot="1">
      <c r="A148" s="123"/>
      <c r="B148" s="123"/>
      <c r="C148" s="123"/>
      <c r="D148" s="123"/>
      <c r="E148" s="123"/>
      <c r="F148" s="123"/>
      <c r="G148" s="123"/>
      <c r="H148" s="150"/>
      <c r="I148" s="150"/>
      <c r="J148" s="123"/>
      <c r="K148" s="123"/>
      <c r="L148" s="123"/>
      <c r="M148" s="123"/>
      <c r="N148" s="123"/>
      <c r="O148" s="123"/>
      <c r="P148" s="123"/>
      <c r="Q148" s="150"/>
      <c r="S148" s="33"/>
    </row>
    <row r="149" spans="1:19" ht="23.25" customHeight="1">
      <c r="A149" s="760" t="s">
        <v>35</v>
      </c>
      <c r="B149" s="757" t="s">
        <v>36</v>
      </c>
      <c r="C149" s="757" t="s">
        <v>37</v>
      </c>
      <c r="D149" s="757" t="s">
        <v>38</v>
      </c>
      <c r="E149" s="765" t="s">
        <v>39</v>
      </c>
      <c r="F149" s="757" t="s">
        <v>40</v>
      </c>
      <c r="G149" s="768" t="s">
        <v>41</v>
      </c>
      <c r="H149" s="773"/>
      <c r="I149" s="179"/>
      <c r="J149" s="798" t="s">
        <v>35</v>
      </c>
      <c r="K149" s="792" t="s">
        <v>36</v>
      </c>
      <c r="L149" s="792" t="s">
        <v>37</v>
      </c>
      <c r="M149" s="792" t="s">
        <v>38</v>
      </c>
      <c r="N149" s="788" t="s">
        <v>39</v>
      </c>
      <c r="O149" s="792" t="s">
        <v>40</v>
      </c>
      <c r="P149" s="754" t="s">
        <v>41</v>
      </c>
      <c r="Q149" s="773"/>
    </row>
    <row r="150" spans="1:19">
      <c r="A150" s="761"/>
      <c r="B150" s="758"/>
      <c r="C150" s="758"/>
      <c r="D150" s="758"/>
      <c r="E150" s="766"/>
      <c r="F150" s="758"/>
      <c r="G150" s="769"/>
      <c r="H150" s="773"/>
      <c r="I150" s="179"/>
      <c r="J150" s="799"/>
      <c r="K150" s="793"/>
      <c r="L150" s="793"/>
      <c r="M150" s="793"/>
      <c r="N150" s="789"/>
      <c r="O150" s="793"/>
      <c r="P150" s="755"/>
      <c r="Q150" s="773"/>
      <c r="R150" s="34"/>
      <c r="S150" s="34"/>
    </row>
    <row r="151" spans="1:19" ht="15" thickBot="1">
      <c r="A151" s="762"/>
      <c r="B151" s="759"/>
      <c r="C151" s="759"/>
      <c r="D151" s="759"/>
      <c r="E151" s="767"/>
      <c r="F151" s="759"/>
      <c r="G151" s="770"/>
      <c r="H151" s="773"/>
      <c r="I151" s="179"/>
      <c r="J151" s="800"/>
      <c r="K151" s="794"/>
      <c r="L151" s="794"/>
      <c r="M151" s="794"/>
      <c r="N151" s="790"/>
      <c r="O151" s="794"/>
      <c r="P151" s="756"/>
      <c r="Q151" s="773"/>
      <c r="R151" s="35"/>
      <c r="S151" s="36"/>
    </row>
    <row r="152" spans="1:19" ht="12" customHeight="1">
      <c r="A152" s="517"/>
      <c r="B152" s="151"/>
      <c r="C152" s="152"/>
      <c r="D152" s="153"/>
      <c r="E152" s="154" t="str">
        <f>IF(D152=0,"",C152/D152)</f>
        <v/>
      </c>
      <c r="F152" s="155"/>
      <c r="G152" s="518" t="str">
        <f>IF(F152=0,"",F152*E152)</f>
        <v/>
      </c>
      <c r="H152" s="519"/>
      <c r="I152" s="519"/>
      <c r="J152" s="608"/>
      <c r="K152" s="609"/>
      <c r="L152" s="610"/>
      <c r="M152" s="611"/>
      <c r="N152" s="596" t="str">
        <f>IF(M152=0,"",L152/M152)</f>
        <v/>
      </c>
      <c r="O152" s="612"/>
      <c r="P152" s="600" t="str">
        <f>IF(O152=0,"",O152*N152)</f>
        <v/>
      </c>
      <c r="Q152" s="519"/>
      <c r="R152" s="35"/>
      <c r="S152" s="36"/>
    </row>
    <row r="153" spans="1:19" ht="12" customHeight="1">
      <c r="A153" s="517"/>
      <c r="B153" s="151"/>
      <c r="C153" s="152"/>
      <c r="D153" s="153"/>
      <c r="E153" s="154" t="str">
        <f t="shared" ref="E153:E165" si="48">IF(D153=0,"",C153/D153)</f>
        <v/>
      </c>
      <c r="F153" s="156"/>
      <c r="G153" s="518" t="str">
        <f t="shared" ref="G153:G165" si="49">IF(F153=0,"",F153*E153)</f>
        <v/>
      </c>
      <c r="H153" s="519"/>
      <c r="I153" s="519"/>
      <c r="J153" s="608"/>
      <c r="K153" s="609"/>
      <c r="L153" s="610"/>
      <c r="M153" s="611"/>
      <c r="N153" s="596" t="str">
        <f t="shared" ref="N153:N165" si="50">IF(M153=0,"",L153/M153)</f>
        <v/>
      </c>
      <c r="O153" s="607"/>
      <c r="P153" s="600" t="str">
        <f t="shared" ref="P153:P165" si="51">IF(O153=0,"",O153*N153)</f>
        <v/>
      </c>
      <c r="Q153" s="519"/>
      <c r="R153" s="35"/>
      <c r="S153" s="36"/>
    </row>
    <row r="154" spans="1:19" ht="12" customHeight="1">
      <c r="A154" s="517"/>
      <c r="B154" s="151"/>
      <c r="C154" s="152"/>
      <c r="D154" s="153"/>
      <c r="E154" s="154" t="str">
        <f t="shared" si="48"/>
        <v/>
      </c>
      <c r="F154" s="156"/>
      <c r="G154" s="518" t="str">
        <f t="shared" si="49"/>
        <v/>
      </c>
      <c r="H154" s="519"/>
      <c r="I154" s="519"/>
      <c r="J154" s="608"/>
      <c r="K154" s="609"/>
      <c r="L154" s="610"/>
      <c r="M154" s="611"/>
      <c r="N154" s="596" t="str">
        <f t="shared" si="50"/>
        <v/>
      </c>
      <c r="O154" s="607"/>
      <c r="P154" s="600" t="str">
        <f t="shared" si="51"/>
        <v/>
      </c>
      <c r="Q154" s="519"/>
      <c r="R154" s="35"/>
      <c r="S154" s="36"/>
    </row>
    <row r="155" spans="1:19" ht="12" customHeight="1">
      <c r="A155" s="517"/>
      <c r="B155" s="151"/>
      <c r="C155" s="152"/>
      <c r="D155" s="153"/>
      <c r="E155" s="154" t="str">
        <f t="shared" si="48"/>
        <v/>
      </c>
      <c r="F155" s="156"/>
      <c r="G155" s="518" t="str">
        <f t="shared" si="49"/>
        <v/>
      </c>
      <c r="H155" s="519"/>
      <c r="I155" s="519"/>
      <c r="J155" s="608"/>
      <c r="K155" s="609"/>
      <c r="L155" s="610"/>
      <c r="M155" s="611"/>
      <c r="N155" s="596" t="str">
        <f t="shared" si="50"/>
        <v/>
      </c>
      <c r="O155" s="607"/>
      <c r="P155" s="600" t="str">
        <f t="shared" si="51"/>
        <v/>
      </c>
      <c r="Q155" s="519"/>
      <c r="R155" s="35"/>
      <c r="S155" s="36"/>
    </row>
    <row r="156" spans="1:19" ht="12" customHeight="1">
      <c r="A156" s="157"/>
      <c r="B156" s="151"/>
      <c r="C156" s="152"/>
      <c r="D156" s="153"/>
      <c r="E156" s="154" t="str">
        <f t="shared" si="48"/>
        <v/>
      </c>
      <c r="F156" s="156"/>
      <c r="G156" s="518" t="str">
        <f t="shared" si="49"/>
        <v/>
      </c>
      <c r="H156" s="519"/>
      <c r="I156" s="519"/>
      <c r="J156" s="613"/>
      <c r="K156" s="609"/>
      <c r="L156" s="610"/>
      <c r="M156" s="611"/>
      <c r="N156" s="596" t="str">
        <f t="shared" si="50"/>
        <v/>
      </c>
      <c r="O156" s="607"/>
      <c r="P156" s="600" t="str">
        <f t="shared" si="51"/>
        <v/>
      </c>
      <c r="Q156" s="519"/>
      <c r="R156" s="35"/>
      <c r="S156" s="36"/>
    </row>
    <row r="157" spans="1:19" ht="12" customHeight="1">
      <c r="A157" s="157"/>
      <c r="B157" s="151"/>
      <c r="C157" s="152"/>
      <c r="D157" s="153"/>
      <c r="E157" s="154" t="str">
        <f t="shared" si="48"/>
        <v/>
      </c>
      <c r="F157" s="156"/>
      <c r="G157" s="518" t="str">
        <f t="shared" si="49"/>
        <v/>
      </c>
      <c r="H157" s="519"/>
      <c r="I157" s="519"/>
      <c r="J157" s="613"/>
      <c r="K157" s="609"/>
      <c r="L157" s="610"/>
      <c r="M157" s="611"/>
      <c r="N157" s="596" t="str">
        <f t="shared" si="50"/>
        <v/>
      </c>
      <c r="O157" s="607"/>
      <c r="P157" s="600" t="str">
        <f t="shared" si="51"/>
        <v/>
      </c>
      <c r="Q157" s="519"/>
      <c r="R157" s="35"/>
      <c r="S157" s="36"/>
    </row>
    <row r="158" spans="1:19" ht="12" customHeight="1">
      <c r="A158" s="157"/>
      <c r="B158" s="157"/>
      <c r="C158" s="152"/>
      <c r="D158" s="153"/>
      <c r="E158" s="154" t="str">
        <f t="shared" si="48"/>
        <v/>
      </c>
      <c r="F158" s="156"/>
      <c r="G158" s="518" t="str">
        <f t="shared" si="49"/>
        <v/>
      </c>
      <c r="H158" s="519"/>
      <c r="I158" s="519"/>
      <c r="J158" s="613"/>
      <c r="K158" s="613"/>
      <c r="L158" s="610"/>
      <c r="M158" s="611"/>
      <c r="N158" s="596" t="str">
        <f t="shared" si="50"/>
        <v/>
      </c>
      <c r="O158" s="607"/>
      <c r="P158" s="600" t="str">
        <f t="shared" si="51"/>
        <v/>
      </c>
      <c r="Q158" s="519"/>
      <c r="R158" s="35"/>
      <c r="S158" s="36"/>
    </row>
    <row r="159" spans="1:19" ht="12" customHeight="1">
      <c r="A159" s="157"/>
      <c r="B159" s="157"/>
      <c r="C159" s="152"/>
      <c r="D159" s="153"/>
      <c r="E159" s="154" t="str">
        <f t="shared" si="48"/>
        <v/>
      </c>
      <c r="F159" s="156"/>
      <c r="G159" s="518" t="str">
        <f t="shared" si="49"/>
        <v/>
      </c>
      <c r="H159" s="519"/>
      <c r="I159" s="519"/>
      <c r="J159" s="613"/>
      <c r="K159" s="613"/>
      <c r="L159" s="610"/>
      <c r="M159" s="611"/>
      <c r="N159" s="596" t="str">
        <f t="shared" si="50"/>
        <v/>
      </c>
      <c r="O159" s="607"/>
      <c r="P159" s="600" t="str">
        <f t="shared" si="51"/>
        <v/>
      </c>
      <c r="Q159" s="519"/>
      <c r="R159" s="35"/>
      <c r="S159" s="36"/>
    </row>
    <row r="160" spans="1:19" ht="12" customHeight="1">
      <c r="A160" s="157"/>
      <c r="B160" s="157"/>
      <c r="C160" s="152"/>
      <c r="D160" s="153"/>
      <c r="E160" s="154" t="str">
        <f t="shared" si="48"/>
        <v/>
      </c>
      <c r="F160" s="156"/>
      <c r="G160" s="518" t="str">
        <f t="shared" si="49"/>
        <v/>
      </c>
      <c r="H160" s="519"/>
      <c r="I160" s="519"/>
      <c r="J160" s="613"/>
      <c r="K160" s="613"/>
      <c r="L160" s="610"/>
      <c r="M160" s="611"/>
      <c r="N160" s="596" t="str">
        <f t="shared" si="50"/>
        <v/>
      </c>
      <c r="O160" s="607"/>
      <c r="P160" s="600" t="str">
        <f t="shared" si="51"/>
        <v/>
      </c>
      <c r="Q160" s="519"/>
      <c r="R160" s="35"/>
      <c r="S160" s="36"/>
    </row>
    <row r="161" spans="1:19" ht="12" customHeight="1">
      <c r="A161" s="157"/>
      <c r="B161" s="157"/>
      <c r="C161" s="152"/>
      <c r="D161" s="153"/>
      <c r="E161" s="154" t="str">
        <f t="shared" si="48"/>
        <v/>
      </c>
      <c r="F161" s="156"/>
      <c r="G161" s="518" t="str">
        <f t="shared" si="49"/>
        <v/>
      </c>
      <c r="H161" s="519"/>
      <c r="I161" s="519"/>
      <c r="J161" s="613"/>
      <c r="K161" s="613"/>
      <c r="L161" s="610"/>
      <c r="M161" s="611"/>
      <c r="N161" s="596" t="str">
        <f t="shared" si="50"/>
        <v/>
      </c>
      <c r="O161" s="607"/>
      <c r="P161" s="600" t="str">
        <f t="shared" si="51"/>
        <v/>
      </c>
      <c r="Q161" s="519"/>
      <c r="R161" s="35"/>
      <c r="S161" s="36"/>
    </row>
    <row r="162" spans="1:19" ht="12" customHeight="1">
      <c r="A162" s="157"/>
      <c r="B162" s="157"/>
      <c r="C162" s="152"/>
      <c r="D162" s="153"/>
      <c r="E162" s="154" t="str">
        <f t="shared" si="48"/>
        <v/>
      </c>
      <c r="F162" s="156"/>
      <c r="G162" s="518" t="str">
        <f t="shared" si="49"/>
        <v/>
      </c>
      <c r="H162" s="519"/>
      <c r="I162" s="519"/>
      <c r="J162" s="613"/>
      <c r="K162" s="613"/>
      <c r="L162" s="610"/>
      <c r="M162" s="611"/>
      <c r="N162" s="596" t="str">
        <f t="shared" si="50"/>
        <v/>
      </c>
      <c r="O162" s="607"/>
      <c r="P162" s="600" t="str">
        <f t="shared" si="51"/>
        <v/>
      </c>
      <c r="Q162" s="519"/>
      <c r="R162" s="35"/>
      <c r="S162" s="36"/>
    </row>
    <row r="163" spans="1:19" ht="12" customHeight="1">
      <c r="A163" s="157"/>
      <c r="B163" s="157"/>
      <c r="C163" s="152"/>
      <c r="D163" s="153"/>
      <c r="E163" s="154" t="str">
        <f t="shared" si="48"/>
        <v/>
      </c>
      <c r="F163" s="156"/>
      <c r="G163" s="518" t="str">
        <f t="shared" si="49"/>
        <v/>
      </c>
      <c r="H163" s="519"/>
      <c r="I163" s="519"/>
      <c r="J163" s="613"/>
      <c r="K163" s="613"/>
      <c r="L163" s="610"/>
      <c r="M163" s="611"/>
      <c r="N163" s="596" t="str">
        <f t="shared" si="50"/>
        <v/>
      </c>
      <c r="O163" s="607"/>
      <c r="P163" s="600" t="str">
        <f t="shared" si="51"/>
        <v/>
      </c>
      <c r="Q163" s="519"/>
    </row>
    <row r="164" spans="1:19" ht="12" customHeight="1">
      <c r="A164" s="157"/>
      <c r="B164" s="157"/>
      <c r="C164" s="152"/>
      <c r="D164" s="153"/>
      <c r="E164" s="154" t="str">
        <f t="shared" si="48"/>
        <v/>
      </c>
      <c r="F164" s="156"/>
      <c r="G164" s="518" t="str">
        <f t="shared" si="49"/>
        <v/>
      </c>
      <c r="H164" s="519"/>
      <c r="I164" s="519"/>
      <c r="J164" s="613"/>
      <c r="K164" s="613"/>
      <c r="L164" s="610"/>
      <c r="M164" s="611"/>
      <c r="N164" s="596" t="str">
        <f t="shared" si="50"/>
        <v/>
      </c>
      <c r="O164" s="607"/>
      <c r="P164" s="600" t="str">
        <f t="shared" si="51"/>
        <v/>
      </c>
      <c r="Q164" s="519"/>
    </row>
    <row r="165" spans="1:19" ht="12" customHeight="1">
      <c r="A165" s="157"/>
      <c r="B165" s="157"/>
      <c r="C165" s="152"/>
      <c r="D165" s="153"/>
      <c r="E165" s="154" t="str">
        <f t="shared" si="48"/>
        <v/>
      </c>
      <c r="F165" s="156"/>
      <c r="G165" s="518" t="str">
        <f t="shared" si="49"/>
        <v/>
      </c>
      <c r="H165" s="519"/>
      <c r="I165" s="519"/>
      <c r="J165" s="613"/>
      <c r="K165" s="613"/>
      <c r="L165" s="610"/>
      <c r="M165" s="611"/>
      <c r="N165" s="596" t="str">
        <f t="shared" si="50"/>
        <v/>
      </c>
      <c r="O165" s="607"/>
      <c r="P165" s="600" t="str">
        <f t="shared" si="51"/>
        <v/>
      </c>
      <c r="Q165" s="519"/>
    </row>
    <row r="166" spans="1:19" ht="38.25" customHeight="1" thickBot="1">
      <c r="A166" s="745" t="s">
        <v>42</v>
      </c>
      <c r="B166" s="746"/>
      <c r="C166" s="746"/>
      <c r="D166" s="746"/>
      <c r="E166" s="775"/>
      <c r="F166" s="775"/>
      <c r="G166" s="520">
        <f>SUM(G152:G165)</f>
        <v>0</v>
      </c>
      <c r="H166" s="519">
        <f>IFERROR(G166/#REF!,0)</f>
        <v>0</v>
      </c>
      <c r="I166" s="519"/>
      <c r="J166" s="795" t="s">
        <v>42</v>
      </c>
      <c r="K166" s="796"/>
      <c r="L166" s="796"/>
      <c r="M166" s="796"/>
      <c r="N166" s="797"/>
      <c r="O166" s="797"/>
      <c r="P166" s="601">
        <f>SUM(P152:P165)</f>
        <v>0</v>
      </c>
      <c r="Q166" s="519">
        <f>IFERROR(P166/#REF!,0)</f>
        <v>0</v>
      </c>
    </row>
    <row r="167" spans="1:19" s="20" customFormat="1" ht="24" customHeight="1">
      <c r="A167" s="784" t="s">
        <v>43</v>
      </c>
      <c r="B167" s="785" t="s">
        <v>44</v>
      </c>
      <c r="C167" s="785" t="s">
        <v>45</v>
      </c>
      <c r="D167" s="791" t="s">
        <v>46</v>
      </c>
      <c r="E167" s="780" t="s">
        <v>47</v>
      </c>
      <c r="F167" s="773"/>
      <c r="G167" s="521"/>
      <c r="H167" s="519"/>
      <c r="I167" s="519"/>
      <c r="J167" s="784" t="s">
        <v>43</v>
      </c>
      <c r="K167" s="785" t="s">
        <v>44</v>
      </c>
      <c r="L167" s="785" t="s">
        <v>45</v>
      </c>
      <c r="M167" s="786" t="s">
        <v>46</v>
      </c>
      <c r="N167" s="780" t="s">
        <v>47</v>
      </c>
      <c r="O167" s="773"/>
      <c r="P167" s="521"/>
      <c r="Q167" s="519"/>
    </row>
    <row r="168" spans="1:19">
      <c r="A168" s="776"/>
      <c r="B168" s="777"/>
      <c r="C168" s="777"/>
      <c r="D168" s="778"/>
      <c r="E168" s="780"/>
      <c r="F168" s="773"/>
      <c r="G168" s="521"/>
      <c r="H168" s="519"/>
      <c r="I168" s="519"/>
      <c r="J168" s="776"/>
      <c r="K168" s="777"/>
      <c r="L168" s="777"/>
      <c r="M168" s="787"/>
      <c r="N168" s="780"/>
      <c r="O168" s="773"/>
      <c r="P168" s="521"/>
      <c r="Q168" s="519"/>
    </row>
    <row r="169" spans="1:19">
      <c r="A169" s="776"/>
      <c r="B169" s="777"/>
      <c r="C169" s="777"/>
      <c r="D169" s="778"/>
      <c r="E169" s="780"/>
      <c r="F169" s="773"/>
      <c r="G169" s="521"/>
      <c r="H169" s="519"/>
      <c r="I169" s="519"/>
      <c r="J169" s="776"/>
      <c r="K169" s="777"/>
      <c r="L169" s="777"/>
      <c r="M169" s="787"/>
      <c r="N169" s="780"/>
      <c r="O169" s="773"/>
      <c r="P169" s="521"/>
      <c r="Q169" s="519"/>
    </row>
    <row r="170" spans="1:19">
      <c r="A170" s="158"/>
      <c r="B170" s="159"/>
      <c r="C170" s="160"/>
      <c r="D170" s="161" t="str">
        <f>IF(C170=0,"",B170/C170)</f>
        <v/>
      </c>
      <c r="E170" s="162"/>
      <c r="F170" s="179"/>
      <c r="G170" s="518" t="str">
        <f>IF(E170=0,"",E170*D170)</f>
        <v/>
      </c>
      <c r="H170" s="519">
        <f t="shared" ref="H170:H171" ca="1" si="52">IF(H170=0,"",H170/$G$35)</f>
        <v>0</v>
      </c>
      <c r="I170" s="519"/>
      <c r="J170" s="158"/>
      <c r="K170" s="159"/>
      <c r="L170" s="160"/>
      <c r="M170" s="602" t="str">
        <f>IF(L170=0,"",K170/L170)</f>
        <v/>
      </c>
      <c r="N170" s="162"/>
      <c r="O170" s="179"/>
      <c r="P170" s="600" t="str">
        <f>IF(N170=0,"",N170*M170)</f>
        <v/>
      </c>
      <c r="Q170" s="519">
        <f t="shared" ref="Q170:Q171" ca="1" si="53">IF(Q170=0,"",Q170/$G$35)</f>
        <v>0</v>
      </c>
    </row>
    <row r="171" spans="1:19">
      <c r="A171" s="158"/>
      <c r="B171" s="160"/>
      <c r="C171" s="160"/>
      <c r="D171" s="161" t="str">
        <f t="shared" ref="D171:D174" si="54">IF(C171=0,"",B171/C171)</f>
        <v/>
      </c>
      <c r="E171" s="162"/>
      <c r="F171" s="179"/>
      <c r="G171" s="518" t="str">
        <f t="shared" ref="G171:G174" si="55">IF(E171=0,"",E171*D171)</f>
        <v/>
      </c>
      <c r="H171" s="519">
        <f t="shared" ca="1" si="52"/>
        <v>0</v>
      </c>
      <c r="I171" s="519"/>
      <c r="J171" s="158"/>
      <c r="K171" s="160"/>
      <c r="L171" s="160"/>
      <c r="M171" s="602" t="str">
        <f t="shared" ref="M171:M174" si="56">IF(L171=0,"",K171/L171)</f>
        <v/>
      </c>
      <c r="N171" s="162"/>
      <c r="O171" s="179"/>
      <c r="P171" s="600" t="str">
        <f t="shared" ref="P171:P174" si="57">IF(N171=0,"",N171*M171)</f>
        <v/>
      </c>
      <c r="Q171" s="519">
        <f t="shared" ca="1" si="53"/>
        <v>0</v>
      </c>
    </row>
    <row r="172" spans="1:19">
      <c r="A172" s="158"/>
      <c r="B172" s="160"/>
      <c r="C172" s="160"/>
      <c r="D172" s="161" t="str">
        <f t="shared" si="54"/>
        <v/>
      </c>
      <c r="E172" s="162"/>
      <c r="F172" s="179"/>
      <c r="G172" s="518" t="str">
        <f t="shared" si="55"/>
        <v/>
      </c>
      <c r="H172" s="519">
        <f ca="1">IF(H172=0,"",H172/$G$35)</f>
        <v>0</v>
      </c>
      <c r="I172" s="519"/>
      <c r="J172" s="158"/>
      <c r="K172" s="160"/>
      <c r="L172" s="160"/>
      <c r="M172" s="602" t="str">
        <f t="shared" si="56"/>
        <v/>
      </c>
      <c r="N172" s="162"/>
      <c r="O172" s="179"/>
      <c r="P172" s="600" t="str">
        <f t="shared" si="57"/>
        <v/>
      </c>
      <c r="Q172" s="519">
        <f ca="1">IF(Q172=0,"",Q172/$G$35)</f>
        <v>0</v>
      </c>
    </row>
    <row r="173" spans="1:19">
      <c r="A173" s="163"/>
      <c r="B173" s="163"/>
      <c r="C173" s="164"/>
      <c r="D173" s="161" t="str">
        <f t="shared" si="54"/>
        <v/>
      </c>
      <c r="E173" s="165"/>
      <c r="F173" s="166"/>
      <c r="G173" s="518" t="str">
        <f t="shared" si="55"/>
        <v/>
      </c>
      <c r="H173" s="519">
        <f t="shared" ref="H173:H174" ca="1" si="58">IF(H173=0,"",H173/$G$35)</f>
        <v>0</v>
      </c>
      <c r="I173" s="519"/>
      <c r="J173" s="163"/>
      <c r="K173" s="163"/>
      <c r="L173" s="164"/>
      <c r="M173" s="602" t="str">
        <f t="shared" si="56"/>
        <v/>
      </c>
      <c r="N173" s="165"/>
      <c r="O173" s="166"/>
      <c r="P173" s="600" t="str">
        <f t="shared" si="57"/>
        <v/>
      </c>
      <c r="Q173" s="519">
        <f t="shared" ref="Q173:Q174" ca="1" si="59">IF(Q173=0,"",Q173/$G$35)</f>
        <v>0</v>
      </c>
    </row>
    <row r="174" spans="1:19">
      <c r="A174" s="163"/>
      <c r="B174" s="163"/>
      <c r="C174" s="164"/>
      <c r="D174" s="161" t="str">
        <f t="shared" si="54"/>
        <v/>
      </c>
      <c r="E174" s="165"/>
      <c r="F174" s="166"/>
      <c r="G174" s="518" t="str">
        <f t="shared" si="55"/>
        <v/>
      </c>
      <c r="H174" s="519">
        <f t="shared" ca="1" si="58"/>
        <v>0</v>
      </c>
      <c r="I174" s="519"/>
      <c r="J174" s="163"/>
      <c r="K174" s="163"/>
      <c r="L174" s="164"/>
      <c r="M174" s="602" t="str">
        <f t="shared" si="56"/>
        <v/>
      </c>
      <c r="N174" s="165"/>
      <c r="O174" s="166"/>
      <c r="P174" s="600" t="str">
        <f t="shared" si="57"/>
        <v/>
      </c>
      <c r="Q174" s="519">
        <f t="shared" ca="1" si="59"/>
        <v>0</v>
      </c>
    </row>
    <row r="175" spans="1:19" ht="15" thickBot="1">
      <c r="A175" s="745" t="s">
        <v>48</v>
      </c>
      <c r="B175" s="746"/>
      <c r="C175" s="746"/>
      <c r="D175" s="746"/>
      <c r="E175" s="746"/>
      <c r="F175" s="747"/>
      <c r="G175" s="522">
        <f>SUM(G170:G174)</f>
        <v>0</v>
      </c>
      <c r="H175" s="519">
        <f>IFERROR(G175/#REF!,0)</f>
        <v>0</v>
      </c>
      <c r="I175" s="519"/>
      <c r="J175" s="745" t="s">
        <v>48</v>
      </c>
      <c r="K175" s="746"/>
      <c r="L175" s="746"/>
      <c r="M175" s="746"/>
      <c r="N175" s="746"/>
      <c r="O175" s="747"/>
      <c r="P175" s="603">
        <f>SUM(P170:P174)</f>
        <v>0</v>
      </c>
      <c r="Q175" s="519">
        <f>IFERROR(P175/#REF!,0)</f>
        <v>0</v>
      </c>
    </row>
    <row r="176" spans="1:19" ht="15" thickBot="1">
      <c r="A176" s="748" t="s">
        <v>49</v>
      </c>
      <c r="B176" s="167" t="s">
        <v>50</v>
      </c>
      <c r="C176" s="168" t="s">
        <v>51</v>
      </c>
      <c r="D176" s="168" t="s">
        <v>52</v>
      </c>
      <c r="E176" s="169" t="s">
        <v>53</v>
      </c>
      <c r="F176" s="170" t="s">
        <v>54</v>
      </c>
      <c r="G176" s="523" t="s">
        <v>55</v>
      </c>
      <c r="H176" s="524"/>
      <c r="I176" s="524"/>
      <c r="J176" s="748" t="s">
        <v>49</v>
      </c>
      <c r="K176" s="167" t="s">
        <v>50</v>
      </c>
      <c r="L176" s="168" t="s">
        <v>51</v>
      </c>
      <c r="M176" s="168" t="s">
        <v>52</v>
      </c>
      <c r="N176" s="169" t="s">
        <v>53</v>
      </c>
      <c r="O176" s="170" t="s">
        <v>54</v>
      </c>
      <c r="P176" s="604" t="s">
        <v>55</v>
      </c>
      <c r="Q176" s="524"/>
    </row>
    <row r="177" spans="1:20" ht="15" thickBot="1">
      <c r="A177" s="749"/>
      <c r="B177" s="171">
        <v>1300000</v>
      </c>
      <c r="C177" s="172">
        <f>B177/D178</f>
        <v>43333.333333333336</v>
      </c>
      <c r="D177" s="173">
        <f>C177/8</f>
        <v>5416.666666666667</v>
      </c>
      <c r="E177" s="174">
        <f>D177/60</f>
        <v>90.277777777777786</v>
      </c>
      <c r="F177" s="175"/>
      <c r="G177" s="525">
        <f>F177*E177</f>
        <v>0</v>
      </c>
      <c r="H177" s="526"/>
      <c r="I177" s="526"/>
      <c r="J177" s="749"/>
      <c r="K177" s="171">
        <v>1300000</v>
      </c>
      <c r="L177" s="172">
        <f>K177/M178</f>
        <v>43333.333333333336</v>
      </c>
      <c r="M177" s="173">
        <f>L177/8</f>
        <v>5416.666666666667</v>
      </c>
      <c r="N177" s="174">
        <f>M177/60</f>
        <v>90.277777777777786</v>
      </c>
      <c r="O177" s="175"/>
      <c r="P177" s="605">
        <f>O177*N177</f>
        <v>0</v>
      </c>
      <c r="Q177" s="526"/>
    </row>
    <row r="178" spans="1:20" ht="15" thickBot="1">
      <c r="A178" s="176"/>
      <c r="B178" s="176"/>
      <c r="C178" s="177" t="s">
        <v>56</v>
      </c>
      <c r="D178" s="178">
        <v>30</v>
      </c>
      <c r="E178" s="176"/>
      <c r="F178" s="750" t="s">
        <v>57</v>
      </c>
      <c r="G178" s="763">
        <f>(G177+G166+G175)/G147</f>
        <v>0</v>
      </c>
      <c r="H178" s="516"/>
      <c r="I178" s="516"/>
      <c r="J178" s="176"/>
      <c r="K178" s="176"/>
      <c r="L178" s="177" t="s">
        <v>56</v>
      </c>
      <c r="M178" s="178">
        <v>30</v>
      </c>
      <c r="N178" s="176"/>
      <c r="O178" s="750" t="s">
        <v>57</v>
      </c>
      <c r="P178" s="752">
        <f>(P177+P166+P175)/P147</f>
        <v>0</v>
      </c>
      <c r="Q178" s="516"/>
      <c r="R178" s="43"/>
      <c r="S178" s="42"/>
      <c r="T178" s="44"/>
    </row>
    <row r="179" spans="1:20" ht="30" customHeight="1" thickBot="1">
      <c r="A179" s="176"/>
      <c r="B179" s="176"/>
      <c r="C179" s="176"/>
      <c r="D179" s="124"/>
      <c r="E179" s="176"/>
      <c r="F179" s="751"/>
      <c r="G179" s="764"/>
      <c r="H179" s="516"/>
      <c r="I179" s="516"/>
      <c r="J179" s="176"/>
      <c r="K179" s="176"/>
      <c r="L179" s="176"/>
      <c r="M179" s="124"/>
      <c r="N179" s="176"/>
      <c r="O179" s="751"/>
      <c r="P179" s="753"/>
      <c r="Q179" s="516"/>
      <c r="R179" s="45"/>
    </row>
    <row r="180" spans="1:20" ht="30" customHeight="1" thickBot="1">
      <c r="A180" s="176"/>
      <c r="B180" s="176"/>
      <c r="C180" s="176"/>
      <c r="D180" s="124"/>
      <c r="E180" s="176"/>
      <c r="F180" s="180"/>
      <c r="G180" s="527"/>
      <c r="H180" s="516"/>
      <c r="I180" s="516"/>
      <c r="J180" s="176"/>
      <c r="K180" s="176"/>
      <c r="L180" s="176"/>
      <c r="M180" s="124"/>
      <c r="N180" s="176"/>
      <c r="O180" s="180"/>
      <c r="P180" s="527"/>
      <c r="Q180" s="516"/>
      <c r="R180" s="45"/>
    </row>
    <row r="181" spans="1:20" ht="48" customHeight="1" thickBot="1">
      <c r="A181" s="143" t="s">
        <v>66</v>
      </c>
      <c r="B181" s="144"/>
      <c r="C181" s="145"/>
      <c r="D181" s="145"/>
      <c r="E181" s="145"/>
      <c r="F181" s="206" t="s">
        <v>30</v>
      </c>
      <c r="G181" s="514">
        <f>B182-D182</f>
        <v>0</v>
      </c>
      <c r="H181" s="515" t="e">
        <f>(G181/B182)</f>
        <v>#DIV/0!</v>
      </c>
      <c r="I181" s="516"/>
      <c r="J181" s="143" t="s">
        <v>67</v>
      </c>
      <c r="K181" s="144"/>
      <c r="L181" s="145"/>
      <c r="M181" s="145"/>
      <c r="N181" s="145"/>
      <c r="O181" s="206" t="s">
        <v>30</v>
      </c>
      <c r="P181" s="514">
        <f>K182-M182</f>
        <v>0</v>
      </c>
      <c r="Q181" s="515" t="e">
        <f>(P181/K182)</f>
        <v>#DIV/0!</v>
      </c>
      <c r="S181" s="31"/>
    </row>
    <row r="182" spans="1:20" ht="33" customHeight="1" thickBot="1">
      <c r="A182" s="146" t="s">
        <v>32</v>
      </c>
      <c r="B182" s="147"/>
      <c r="C182" s="148" t="s">
        <v>33</v>
      </c>
      <c r="D182" s="149">
        <f>G213</f>
        <v>0</v>
      </c>
      <c r="E182" s="771" t="s">
        <v>34</v>
      </c>
      <c r="F182" s="772"/>
      <c r="G182" s="144">
        <v>1</v>
      </c>
      <c r="H182" s="145"/>
      <c r="I182" s="145"/>
      <c r="J182" s="146" t="s">
        <v>32</v>
      </c>
      <c r="K182" s="147"/>
      <c r="L182" s="148" t="s">
        <v>33</v>
      </c>
      <c r="M182" s="149">
        <f>P213</f>
        <v>0</v>
      </c>
      <c r="N182" s="771" t="s">
        <v>34</v>
      </c>
      <c r="O182" s="772"/>
      <c r="P182" s="144">
        <v>1</v>
      </c>
      <c r="Q182" s="145"/>
      <c r="S182" s="32"/>
    </row>
    <row r="183" spans="1:20" ht="15" thickBot="1">
      <c r="A183" s="123"/>
      <c r="B183" s="123"/>
      <c r="C183" s="123"/>
      <c r="D183" s="123"/>
      <c r="E183" s="123"/>
      <c r="F183" s="123"/>
      <c r="G183" s="123"/>
      <c r="H183" s="150"/>
      <c r="I183" s="150"/>
      <c r="J183" s="123"/>
      <c r="K183" s="123"/>
      <c r="L183" s="123"/>
      <c r="M183" s="123"/>
      <c r="N183" s="123"/>
      <c r="O183" s="123"/>
      <c r="P183" s="123"/>
      <c r="Q183" s="150"/>
      <c r="S183" s="33"/>
    </row>
    <row r="184" spans="1:20" ht="23.25" customHeight="1">
      <c r="A184" s="760" t="s">
        <v>35</v>
      </c>
      <c r="B184" s="757" t="s">
        <v>36</v>
      </c>
      <c r="C184" s="757" t="s">
        <v>37</v>
      </c>
      <c r="D184" s="757" t="s">
        <v>38</v>
      </c>
      <c r="E184" s="765" t="s">
        <v>39</v>
      </c>
      <c r="F184" s="757" t="s">
        <v>40</v>
      </c>
      <c r="G184" s="768" t="s">
        <v>41</v>
      </c>
      <c r="H184" s="773"/>
      <c r="I184" s="179"/>
      <c r="J184" s="760" t="s">
        <v>35</v>
      </c>
      <c r="K184" s="757" t="s">
        <v>36</v>
      </c>
      <c r="L184" s="757" t="s">
        <v>37</v>
      </c>
      <c r="M184" s="757" t="s">
        <v>38</v>
      </c>
      <c r="N184" s="765" t="s">
        <v>39</v>
      </c>
      <c r="O184" s="757" t="s">
        <v>40</v>
      </c>
      <c r="P184" s="768" t="s">
        <v>41</v>
      </c>
      <c r="Q184" s="773"/>
    </row>
    <row r="185" spans="1:20">
      <c r="A185" s="761"/>
      <c r="B185" s="758"/>
      <c r="C185" s="758"/>
      <c r="D185" s="758"/>
      <c r="E185" s="766"/>
      <c r="F185" s="758"/>
      <c r="G185" s="769"/>
      <c r="H185" s="773"/>
      <c r="I185" s="179"/>
      <c r="J185" s="761"/>
      <c r="K185" s="758"/>
      <c r="L185" s="758"/>
      <c r="M185" s="758"/>
      <c r="N185" s="766"/>
      <c r="O185" s="758"/>
      <c r="P185" s="769"/>
      <c r="Q185" s="773"/>
      <c r="R185" s="34"/>
      <c r="S185" s="34"/>
    </row>
    <row r="186" spans="1:20" ht="15" thickBot="1">
      <c r="A186" s="762"/>
      <c r="B186" s="759"/>
      <c r="C186" s="759"/>
      <c r="D186" s="759"/>
      <c r="E186" s="767"/>
      <c r="F186" s="759"/>
      <c r="G186" s="770"/>
      <c r="H186" s="773"/>
      <c r="I186" s="179"/>
      <c r="J186" s="762"/>
      <c r="K186" s="759"/>
      <c r="L186" s="759"/>
      <c r="M186" s="759"/>
      <c r="N186" s="767"/>
      <c r="O186" s="759"/>
      <c r="P186" s="770"/>
      <c r="Q186" s="773"/>
      <c r="R186" s="35"/>
      <c r="S186" s="36"/>
    </row>
    <row r="187" spans="1:20" ht="12" customHeight="1">
      <c r="A187" s="517"/>
      <c r="B187" s="151"/>
      <c r="C187" s="152"/>
      <c r="D187" s="153"/>
      <c r="E187" s="154" t="str">
        <f>IF(D187=0,"",C187/D187)</f>
        <v/>
      </c>
      <c r="F187" s="155"/>
      <c r="G187" s="518" t="str">
        <f>IF(F187=0,"",F187*E187)</f>
        <v/>
      </c>
      <c r="H187" s="519"/>
      <c r="I187" s="519"/>
      <c r="J187" s="517"/>
      <c r="K187" s="151"/>
      <c r="L187" s="152"/>
      <c r="M187" s="153"/>
      <c r="N187" s="154" t="str">
        <f>IF(M187=0,"",L187/M187)</f>
        <v/>
      </c>
      <c r="O187" s="155"/>
      <c r="P187" s="518" t="str">
        <f>IF(O187=0,"",O187*N187)</f>
        <v/>
      </c>
      <c r="Q187" s="519"/>
      <c r="R187" s="35"/>
      <c r="S187" s="36"/>
    </row>
    <row r="188" spans="1:20" ht="12" customHeight="1">
      <c r="A188" s="517"/>
      <c r="B188" s="151"/>
      <c r="C188" s="152"/>
      <c r="D188" s="153"/>
      <c r="E188" s="154" t="str">
        <f t="shared" ref="E188:E200" si="60">IF(D188=0,"",C188/D188)</f>
        <v/>
      </c>
      <c r="F188" s="156"/>
      <c r="G188" s="518" t="str">
        <f t="shared" ref="G188:G200" si="61">IF(F188=0,"",F188*E188)</f>
        <v/>
      </c>
      <c r="H188" s="519"/>
      <c r="I188" s="519"/>
      <c r="J188" s="517"/>
      <c r="K188" s="151"/>
      <c r="L188" s="152"/>
      <c r="M188" s="153"/>
      <c r="N188" s="154" t="str">
        <f t="shared" ref="N188:N200" si="62">IF(M188=0,"",L188/M188)</f>
        <v/>
      </c>
      <c r="O188" s="156"/>
      <c r="P188" s="518" t="str">
        <f t="shared" ref="P188:P200" si="63">IF(O188=0,"",O188*N188)</f>
        <v/>
      </c>
      <c r="Q188" s="519"/>
      <c r="R188" s="35"/>
      <c r="S188" s="36"/>
    </row>
    <row r="189" spans="1:20" ht="12" customHeight="1">
      <c r="A189" s="517"/>
      <c r="B189" s="151"/>
      <c r="C189" s="152"/>
      <c r="D189" s="153"/>
      <c r="E189" s="154" t="str">
        <f t="shared" si="60"/>
        <v/>
      </c>
      <c r="F189" s="156"/>
      <c r="G189" s="518" t="str">
        <f t="shared" si="61"/>
        <v/>
      </c>
      <c r="H189" s="519"/>
      <c r="I189" s="519"/>
      <c r="J189" s="517"/>
      <c r="K189" s="151"/>
      <c r="L189" s="152"/>
      <c r="M189" s="153"/>
      <c r="N189" s="154" t="str">
        <f t="shared" si="62"/>
        <v/>
      </c>
      <c r="O189" s="156"/>
      <c r="P189" s="518" t="str">
        <f t="shared" si="63"/>
        <v/>
      </c>
      <c r="Q189" s="519"/>
      <c r="R189" s="35"/>
      <c r="S189" s="36"/>
    </row>
    <row r="190" spans="1:20" ht="12" customHeight="1">
      <c r="A190" s="517"/>
      <c r="B190" s="151"/>
      <c r="C190" s="152"/>
      <c r="D190" s="153"/>
      <c r="E190" s="154" t="str">
        <f t="shared" si="60"/>
        <v/>
      </c>
      <c r="F190" s="156"/>
      <c r="G190" s="518" t="str">
        <f t="shared" si="61"/>
        <v/>
      </c>
      <c r="H190" s="519"/>
      <c r="I190" s="519"/>
      <c r="J190" s="517"/>
      <c r="K190" s="151"/>
      <c r="L190" s="152"/>
      <c r="M190" s="153"/>
      <c r="N190" s="154" t="str">
        <f t="shared" si="62"/>
        <v/>
      </c>
      <c r="O190" s="156"/>
      <c r="P190" s="518" t="str">
        <f t="shared" si="63"/>
        <v/>
      </c>
      <c r="Q190" s="519"/>
      <c r="R190" s="35"/>
      <c r="S190" s="36"/>
    </row>
    <row r="191" spans="1:20" ht="12" customHeight="1">
      <c r="A191" s="157"/>
      <c r="B191" s="151"/>
      <c r="C191" s="152"/>
      <c r="D191" s="153"/>
      <c r="E191" s="154" t="str">
        <f t="shared" si="60"/>
        <v/>
      </c>
      <c r="F191" s="156"/>
      <c r="G191" s="518" t="str">
        <f t="shared" si="61"/>
        <v/>
      </c>
      <c r="H191" s="519"/>
      <c r="I191" s="519"/>
      <c r="J191" s="157"/>
      <c r="K191" s="151"/>
      <c r="L191" s="152"/>
      <c r="M191" s="153"/>
      <c r="N191" s="154" t="str">
        <f t="shared" si="62"/>
        <v/>
      </c>
      <c r="O191" s="156"/>
      <c r="P191" s="518" t="str">
        <f t="shared" si="63"/>
        <v/>
      </c>
      <c r="Q191" s="519"/>
      <c r="R191" s="35"/>
      <c r="S191" s="36"/>
    </row>
    <row r="192" spans="1:20" ht="12" customHeight="1">
      <c r="A192" s="157"/>
      <c r="B192" s="151"/>
      <c r="C192" s="152"/>
      <c r="D192" s="153"/>
      <c r="E192" s="154" t="str">
        <f t="shared" si="60"/>
        <v/>
      </c>
      <c r="F192" s="156"/>
      <c r="G192" s="518" t="str">
        <f t="shared" si="61"/>
        <v/>
      </c>
      <c r="H192" s="519"/>
      <c r="I192" s="519"/>
      <c r="J192" s="157"/>
      <c r="K192" s="151"/>
      <c r="L192" s="152"/>
      <c r="M192" s="153"/>
      <c r="N192" s="154" t="str">
        <f t="shared" si="62"/>
        <v/>
      </c>
      <c r="O192" s="156"/>
      <c r="P192" s="518" t="str">
        <f t="shared" si="63"/>
        <v/>
      </c>
      <c r="Q192" s="519"/>
      <c r="R192" s="35"/>
      <c r="S192" s="36"/>
    </row>
    <row r="193" spans="1:19" ht="12" customHeight="1">
      <c r="A193" s="157"/>
      <c r="B193" s="157"/>
      <c r="C193" s="152"/>
      <c r="D193" s="153"/>
      <c r="E193" s="154" t="str">
        <f t="shared" si="60"/>
        <v/>
      </c>
      <c r="F193" s="156"/>
      <c r="G193" s="518" t="str">
        <f t="shared" si="61"/>
        <v/>
      </c>
      <c r="H193" s="519"/>
      <c r="I193" s="519"/>
      <c r="J193" s="157"/>
      <c r="K193" s="157"/>
      <c r="L193" s="152"/>
      <c r="M193" s="153"/>
      <c r="N193" s="154" t="str">
        <f t="shared" si="62"/>
        <v/>
      </c>
      <c r="O193" s="156"/>
      <c r="P193" s="518" t="str">
        <f t="shared" si="63"/>
        <v/>
      </c>
      <c r="Q193" s="519"/>
      <c r="R193" s="35"/>
      <c r="S193" s="36"/>
    </row>
    <row r="194" spans="1:19" ht="12" customHeight="1">
      <c r="A194" s="157"/>
      <c r="B194" s="157"/>
      <c r="C194" s="152"/>
      <c r="D194" s="153"/>
      <c r="E194" s="154" t="str">
        <f t="shared" si="60"/>
        <v/>
      </c>
      <c r="F194" s="156"/>
      <c r="G194" s="518" t="str">
        <f t="shared" si="61"/>
        <v/>
      </c>
      <c r="H194" s="519"/>
      <c r="I194" s="519"/>
      <c r="J194" s="157"/>
      <c r="K194" s="157"/>
      <c r="L194" s="152"/>
      <c r="M194" s="153"/>
      <c r="N194" s="154" t="str">
        <f t="shared" si="62"/>
        <v/>
      </c>
      <c r="O194" s="156"/>
      <c r="P194" s="518" t="str">
        <f t="shared" si="63"/>
        <v/>
      </c>
      <c r="Q194" s="519"/>
      <c r="R194" s="35"/>
      <c r="S194" s="36"/>
    </row>
    <row r="195" spans="1:19" ht="12" customHeight="1">
      <c r="A195" s="157"/>
      <c r="B195" s="157"/>
      <c r="C195" s="152"/>
      <c r="D195" s="153"/>
      <c r="E195" s="154" t="str">
        <f t="shared" si="60"/>
        <v/>
      </c>
      <c r="F195" s="156"/>
      <c r="G195" s="518" t="str">
        <f t="shared" si="61"/>
        <v/>
      </c>
      <c r="H195" s="519"/>
      <c r="I195" s="519"/>
      <c r="J195" s="157"/>
      <c r="K195" s="157"/>
      <c r="L195" s="152"/>
      <c r="M195" s="153"/>
      <c r="N195" s="154" t="str">
        <f t="shared" si="62"/>
        <v/>
      </c>
      <c r="O195" s="156"/>
      <c r="P195" s="518" t="str">
        <f t="shared" si="63"/>
        <v/>
      </c>
      <c r="Q195" s="519"/>
      <c r="R195" s="35"/>
      <c r="S195" s="36"/>
    </row>
    <row r="196" spans="1:19" ht="12" customHeight="1">
      <c r="A196" s="157"/>
      <c r="B196" s="157"/>
      <c r="C196" s="152"/>
      <c r="D196" s="153"/>
      <c r="E196" s="154" t="str">
        <f t="shared" si="60"/>
        <v/>
      </c>
      <c r="F196" s="156"/>
      <c r="G196" s="518" t="str">
        <f t="shared" si="61"/>
        <v/>
      </c>
      <c r="H196" s="519"/>
      <c r="I196" s="519"/>
      <c r="J196" s="157"/>
      <c r="K196" s="157"/>
      <c r="L196" s="152"/>
      <c r="M196" s="153"/>
      <c r="N196" s="154" t="str">
        <f t="shared" si="62"/>
        <v/>
      </c>
      <c r="O196" s="156"/>
      <c r="P196" s="518" t="str">
        <f t="shared" si="63"/>
        <v/>
      </c>
      <c r="Q196" s="519"/>
      <c r="R196" s="35"/>
      <c r="S196" s="36"/>
    </row>
    <row r="197" spans="1:19" ht="12" customHeight="1">
      <c r="A197" s="157"/>
      <c r="B197" s="157"/>
      <c r="C197" s="152"/>
      <c r="D197" s="153"/>
      <c r="E197" s="154" t="str">
        <f t="shared" si="60"/>
        <v/>
      </c>
      <c r="F197" s="156"/>
      <c r="G197" s="518" t="str">
        <f t="shared" si="61"/>
        <v/>
      </c>
      <c r="H197" s="519"/>
      <c r="I197" s="519"/>
      <c r="J197" s="157"/>
      <c r="K197" s="157"/>
      <c r="L197" s="152"/>
      <c r="M197" s="153"/>
      <c r="N197" s="154" t="str">
        <f t="shared" si="62"/>
        <v/>
      </c>
      <c r="O197" s="156"/>
      <c r="P197" s="518" t="str">
        <f t="shared" si="63"/>
        <v/>
      </c>
      <c r="Q197" s="519"/>
      <c r="R197" s="35"/>
      <c r="S197" s="36"/>
    </row>
    <row r="198" spans="1:19" ht="12" customHeight="1">
      <c r="A198" s="157"/>
      <c r="B198" s="157"/>
      <c r="C198" s="152"/>
      <c r="D198" s="153"/>
      <c r="E198" s="154" t="str">
        <f t="shared" si="60"/>
        <v/>
      </c>
      <c r="F198" s="156"/>
      <c r="G198" s="518" t="str">
        <f t="shared" si="61"/>
        <v/>
      </c>
      <c r="H198" s="519"/>
      <c r="I198" s="519"/>
      <c r="J198" s="157"/>
      <c r="K198" s="157"/>
      <c r="L198" s="152"/>
      <c r="M198" s="153"/>
      <c r="N198" s="154" t="str">
        <f t="shared" si="62"/>
        <v/>
      </c>
      <c r="O198" s="156"/>
      <c r="P198" s="518" t="str">
        <f t="shared" si="63"/>
        <v/>
      </c>
      <c r="Q198" s="519"/>
    </row>
    <row r="199" spans="1:19" ht="12" customHeight="1">
      <c r="A199" s="157"/>
      <c r="B199" s="157"/>
      <c r="C199" s="152"/>
      <c r="D199" s="153"/>
      <c r="E199" s="154" t="str">
        <f t="shared" si="60"/>
        <v/>
      </c>
      <c r="F199" s="156"/>
      <c r="G199" s="518" t="str">
        <f t="shared" si="61"/>
        <v/>
      </c>
      <c r="H199" s="519"/>
      <c r="I199" s="519"/>
      <c r="J199" s="157"/>
      <c r="K199" s="157"/>
      <c r="L199" s="152"/>
      <c r="M199" s="153"/>
      <c r="N199" s="154" t="str">
        <f t="shared" si="62"/>
        <v/>
      </c>
      <c r="O199" s="156"/>
      <c r="P199" s="518" t="str">
        <f t="shared" si="63"/>
        <v/>
      </c>
      <c r="Q199" s="519"/>
    </row>
    <row r="200" spans="1:19" ht="12" customHeight="1">
      <c r="A200" s="157"/>
      <c r="B200" s="157"/>
      <c r="C200" s="152"/>
      <c r="D200" s="153"/>
      <c r="E200" s="154" t="str">
        <f t="shared" si="60"/>
        <v/>
      </c>
      <c r="F200" s="156"/>
      <c r="G200" s="518" t="str">
        <f t="shared" si="61"/>
        <v/>
      </c>
      <c r="H200" s="519"/>
      <c r="I200" s="519"/>
      <c r="J200" s="157"/>
      <c r="K200" s="157"/>
      <c r="L200" s="152"/>
      <c r="M200" s="153"/>
      <c r="N200" s="154" t="str">
        <f t="shared" si="62"/>
        <v/>
      </c>
      <c r="O200" s="156"/>
      <c r="P200" s="518" t="str">
        <f t="shared" si="63"/>
        <v/>
      </c>
      <c r="Q200" s="519"/>
    </row>
    <row r="201" spans="1:19" ht="30" customHeight="1" thickBot="1">
      <c r="A201" s="745" t="s">
        <v>42</v>
      </c>
      <c r="B201" s="746"/>
      <c r="C201" s="746"/>
      <c r="D201" s="746"/>
      <c r="E201" s="775"/>
      <c r="F201" s="775"/>
      <c r="G201" s="520">
        <f>SUM(G187:G200)</f>
        <v>0</v>
      </c>
      <c r="H201" s="519">
        <f>IFERROR(G201/#REF!,0)</f>
        <v>0</v>
      </c>
      <c r="I201" s="519"/>
      <c r="J201" s="745" t="s">
        <v>42</v>
      </c>
      <c r="K201" s="746"/>
      <c r="L201" s="746"/>
      <c r="M201" s="746"/>
      <c r="N201" s="775"/>
      <c r="O201" s="775"/>
      <c r="P201" s="520">
        <f>SUM(P187:P200)</f>
        <v>0</v>
      </c>
      <c r="Q201" s="519">
        <f>IFERROR(P201/#REF!,0)</f>
        <v>0</v>
      </c>
    </row>
    <row r="202" spans="1:19" s="20" customFormat="1" ht="24" customHeight="1">
      <c r="A202" s="784" t="s">
        <v>43</v>
      </c>
      <c r="B202" s="785" t="s">
        <v>44</v>
      </c>
      <c r="C202" s="785" t="s">
        <v>45</v>
      </c>
      <c r="D202" s="791" t="s">
        <v>46</v>
      </c>
      <c r="E202" s="780" t="s">
        <v>47</v>
      </c>
      <c r="F202" s="773"/>
      <c r="G202" s="521"/>
      <c r="H202" s="519"/>
      <c r="I202" s="519"/>
      <c r="J202" s="784" t="s">
        <v>43</v>
      </c>
      <c r="K202" s="785" t="s">
        <v>44</v>
      </c>
      <c r="L202" s="785" t="s">
        <v>45</v>
      </c>
      <c r="M202" s="791" t="s">
        <v>46</v>
      </c>
      <c r="N202" s="780" t="s">
        <v>47</v>
      </c>
      <c r="O202" s="773"/>
      <c r="P202" s="521"/>
      <c r="Q202" s="519"/>
    </row>
    <row r="203" spans="1:19">
      <c r="A203" s="776"/>
      <c r="B203" s="777"/>
      <c r="C203" s="777"/>
      <c r="D203" s="778"/>
      <c r="E203" s="780"/>
      <c r="F203" s="773"/>
      <c r="G203" s="521"/>
      <c r="H203" s="519"/>
      <c r="I203" s="519"/>
      <c r="J203" s="776"/>
      <c r="K203" s="777"/>
      <c r="L203" s="777"/>
      <c r="M203" s="778"/>
      <c r="N203" s="780"/>
      <c r="O203" s="773"/>
      <c r="P203" s="521"/>
      <c r="Q203" s="519"/>
    </row>
    <row r="204" spans="1:19">
      <c r="A204" s="776"/>
      <c r="B204" s="777"/>
      <c r="C204" s="777"/>
      <c r="D204" s="778"/>
      <c r="E204" s="780"/>
      <c r="F204" s="773"/>
      <c r="G204" s="521"/>
      <c r="H204" s="519"/>
      <c r="I204" s="519"/>
      <c r="J204" s="776"/>
      <c r="K204" s="777"/>
      <c r="L204" s="777"/>
      <c r="M204" s="778"/>
      <c r="N204" s="780"/>
      <c r="O204" s="773"/>
      <c r="P204" s="521"/>
      <c r="Q204" s="519"/>
    </row>
    <row r="205" spans="1:19">
      <c r="A205" s="158"/>
      <c r="B205" s="159"/>
      <c r="C205" s="160"/>
      <c r="D205" s="161" t="str">
        <f>IF(C205=0,"",B205/C205)</f>
        <v/>
      </c>
      <c r="E205" s="162"/>
      <c r="F205" s="179"/>
      <c r="G205" s="518" t="str">
        <f>IF(E205=0,"",E205*D205)</f>
        <v/>
      </c>
      <c r="H205" s="519">
        <f t="shared" ref="H205:H206" ca="1" si="64">IF(H205=0,"",H205/$G$35)</f>
        <v>0</v>
      </c>
      <c r="I205" s="519"/>
      <c r="J205" s="158"/>
      <c r="K205" s="159"/>
      <c r="L205" s="160"/>
      <c r="M205" s="161" t="str">
        <f>IF(L205=0,"",K205/L205)</f>
        <v/>
      </c>
      <c r="N205" s="162"/>
      <c r="O205" s="179"/>
      <c r="P205" s="518" t="str">
        <f>IF(N205=0,"",N205*M205)</f>
        <v/>
      </c>
      <c r="Q205" s="519">
        <f t="shared" ref="Q205:Q206" ca="1" si="65">IF(Q205=0,"",Q205/$G$35)</f>
        <v>0</v>
      </c>
    </row>
    <row r="206" spans="1:19">
      <c r="A206" s="158"/>
      <c r="B206" s="160"/>
      <c r="C206" s="160"/>
      <c r="D206" s="161" t="str">
        <f t="shared" ref="D206:D209" si="66">IF(C206=0,"",B206/C206)</f>
        <v/>
      </c>
      <c r="E206" s="162"/>
      <c r="F206" s="179"/>
      <c r="G206" s="518" t="str">
        <f t="shared" ref="G206:G209" si="67">IF(E206=0,"",E206*D206)</f>
        <v/>
      </c>
      <c r="H206" s="519">
        <f t="shared" ca="1" si="64"/>
        <v>0</v>
      </c>
      <c r="I206" s="519"/>
      <c r="J206" s="158"/>
      <c r="K206" s="160"/>
      <c r="L206" s="160"/>
      <c r="M206" s="161" t="str">
        <f t="shared" ref="M206:M209" si="68">IF(L206=0,"",K206/L206)</f>
        <v/>
      </c>
      <c r="N206" s="162"/>
      <c r="O206" s="179"/>
      <c r="P206" s="518" t="str">
        <f t="shared" ref="P206:P209" si="69">IF(N206=0,"",N206*M206)</f>
        <v/>
      </c>
      <c r="Q206" s="519">
        <f t="shared" ca="1" si="65"/>
        <v>0</v>
      </c>
    </row>
    <row r="207" spans="1:19">
      <c r="A207" s="158"/>
      <c r="B207" s="160"/>
      <c r="C207" s="160"/>
      <c r="D207" s="161" t="str">
        <f t="shared" si="66"/>
        <v/>
      </c>
      <c r="E207" s="162"/>
      <c r="F207" s="179"/>
      <c r="G207" s="518" t="str">
        <f t="shared" si="67"/>
        <v/>
      </c>
      <c r="H207" s="519">
        <f ca="1">IF(H207=0,"",H207/$G$35)</f>
        <v>0</v>
      </c>
      <c r="I207" s="519"/>
      <c r="J207" s="158"/>
      <c r="K207" s="160"/>
      <c r="L207" s="160"/>
      <c r="M207" s="161" t="str">
        <f t="shared" si="68"/>
        <v/>
      </c>
      <c r="N207" s="162"/>
      <c r="O207" s="179"/>
      <c r="P207" s="518" t="str">
        <f t="shared" si="69"/>
        <v/>
      </c>
      <c r="Q207" s="519">
        <f ca="1">IF(Q207=0,"",Q207/$G$35)</f>
        <v>0</v>
      </c>
    </row>
    <row r="208" spans="1:19">
      <c r="A208" s="163"/>
      <c r="B208" s="163"/>
      <c r="C208" s="164"/>
      <c r="D208" s="161" t="str">
        <f t="shared" si="66"/>
        <v/>
      </c>
      <c r="E208" s="165"/>
      <c r="F208" s="166"/>
      <c r="G208" s="518" t="str">
        <f t="shared" si="67"/>
        <v/>
      </c>
      <c r="H208" s="519">
        <f t="shared" ref="H208:H209" ca="1" si="70">IF(H208=0,"",H208/$G$35)</f>
        <v>0</v>
      </c>
      <c r="I208" s="519"/>
      <c r="J208" s="163"/>
      <c r="K208" s="163"/>
      <c r="L208" s="164"/>
      <c r="M208" s="161" t="str">
        <f t="shared" si="68"/>
        <v/>
      </c>
      <c r="N208" s="165"/>
      <c r="O208" s="166"/>
      <c r="P208" s="518" t="str">
        <f t="shared" si="69"/>
        <v/>
      </c>
      <c r="Q208" s="519">
        <f t="shared" ref="Q208:Q209" ca="1" si="71">IF(Q208=0,"",Q208/$G$35)</f>
        <v>0</v>
      </c>
    </row>
    <row r="209" spans="1:20">
      <c r="A209" s="163"/>
      <c r="B209" s="163"/>
      <c r="C209" s="164"/>
      <c r="D209" s="161" t="str">
        <f t="shared" si="66"/>
        <v/>
      </c>
      <c r="E209" s="165"/>
      <c r="F209" s="166"/>
      <c r="G209" s="518" t="str">
        <f t="shared" si="67"/>
        <v/>
      </c>
      <c r="H209" s="519">
        <f t="shared" ca="1" si="70"/>
        <v>0</v>
      </c>
      <c r="I209" s="519"/>
      <c r="J209" s="163"/>
      <c r="K209" s="163"/>
      <c r="L209" s="164"/>
      <c r="M209" s="161" t="str">
        <f t="shared" si="68"/>
        <v/>
      </c>
      <c r="N209" s="165"/>
      <c r="O209" s="166"/>
      <c r="P209" s="518" t="str">
        <f t="shared" si="69"/>
        <v/>
      </c>
      <c r="Q209" s="519">
        <f t="shared" ca="1" si="71"/>
        <v>0</v>
      </c>
    </row>
    <row r="210" spans="1:20" ht="15" thickBot="1">
      <c r="A210" s="745" t="s">
        <v>48</v>
      </c>
      <c r="B210" s="746"/>
      <c r="C210" s="746"/>
      <c r="D210" s="746"/>
      <c r="E210" s="746"/>
      <c r="F210" s="747"/>
      <c r="G210" s="522">
        <f>SUM(G205:G209)</f>
        <v>0</v>
      </c>
      <c r="H210" s="519">
        <f>IFERROR(G210/#REF!,0)</f>
        <v>0</v>
      </c>
      <c r="I210" s="519"/>
      <c r="J210" s="745" t="s">
        <v>48</v>
      </c>
      <c r="K210" s="746"/>
      <c r="L210" s="746"/>
      <c r="M210" s="746"/>
      <c r="N210" s="746"/>
      <c r="O210" s="747"/>
      <c r="P210" s="522">
        <f>SUM(P205:P209)</f>
        <v>0</v>
      </c>
      <c r="Q210" s="519">
        <f>IFERROR(P210/#REF!,0)</f>
        <v>0</v>
      </c>
    </row>
    <row r="211" spans="1:20" ht="15" thickBot="1">
      <c r="A211" s="748" t="s">
        <v>49</v>
      </c>
      <c r="B211" s="167" t="s">
        <v>50</v>
      </c>
      <c r="C211" s="168" t="s">
        <v>51</v>
      </c>
      <c r="D211" s="168" t="s">
        <v>52</v>
      </c>
      <c r="E211" s="169" t="s">
        <v>53</v>
      </c>
      <c r="F211" s="170" t="s">
        <v>54</v>
      </c>
      <c r="G211" s="523" t="s">
        <v>55</v>
      </c>
      <c r="H211" s="524"/>
      <c r="I211" s="524"/>
      <c r="J211" s="748" t="s">
        <v>49</v>
      </c>
      <c r="K211" s="167" t="s">
        <v>50</v>
      </c>
      <c r="L211" s="168" t="s">
        <v>51</v>
      </c>
      <c r="M211" s="168" t="s">
        <v>52</v>
      </c>
      <c r="N211" s="169" t="s">
        <v>53</v>
      </c>
      <c r="O211" s="170" t="s">
        <v>54</v>
      </c>
      <c r="P211" s="523" t="s">
        <v>55</v>
      </c>
      <c r="Q211" s="524"/>
    </row>
    <row r="212" spans="1:20" ht="15" thickBot="1">
      <c r="A212" s="749"/>
      <c r="B212" s="171"/>
      <c r="C212" s="172">
        <f>B212/D213</f>
        <v>0</v>
      </c>
      <c r="D212" s="173">
        <f>C212/8</f>
        <v>0</v>
      </c>
      <c r="E212" s="174">
        <f>D212/60</f>
        <v>0</v>
      </c>
      <c r="F212" s="175"/>
      <c r="G212" s="525">
        <f>F212*E212</f>
        <v>0</v>
      </c>
      <c r="H212" s="526"/>
      <c r="I212" s="526"/>
      <c r="J212" s="749"/>
      <c r="K212" s="171"/>
      <c r="L212" s="172">
        <f>K212/M213</f>
        <v>0</v>
      </c>
      <c r="M212" s="173">
        <f>L212/8</f>
        <v>0</v>
      </c>
      <c r="N212" s="174">
        <f>M212/60</f>
        <v>0</v>
      </c>
      <c r="O212" s="175"/>
      <c r="P212" s="525">
        <f>O212*N212</f>
        <v>0</v>
      </c>
      <c r="Q212" s="526"/>
    </row>
    <row r="213" spans="1:20" ht="15" thickBot="1">
      <c r="A213" s="176"/>
      <c r="B213" s="176"/>
      <c r="C213" s="177" t="s">
        <v>56</v>
      </c>
      <c r="D213" s="178">
        <v>26</v>
      </c>
      <c r="E213" s="176"/>
      <c r="F213" s="750" t="s">
        <v>57</v>
      </c>
      <c r="G213" s="763">
        <f>(G212+G201+G210)/G182</f>
        <v>0</v>
      </c>
      <c r="H213" s="516"/>
      <c r="I213" s="516"/>
      <c r="J213" s="176"/>
      <c r="K213" s="176"/>
      <c r="L213" s="177" t="s">
        <v>56</v>
      </c>
      <c r="M213" s="178">
        <v>26</v>
      </c>
      <c r="N213" s="176"/>
      <c r="O213" s="750" t="s">
        <v>57</v>
      </c>
      <c r="P213" s="763">
        <f>(P212+P201+P210)/P182</f>
        <v>0</v>
      </c>
      <c r="Q213" s="516"/>
      <c r="R213" s="43"/>
      <c r="S213" s="42"/>
      <c r="T213" s="44"/>
    </row>
    <row r="214" spans="1:20" ht="30" customHeight="1" thickBot="1">
      <c r="A214" s="176"/>
      <c r="B214" s="176"/>
      <c r="C214" s="176"/>
      <c r="D214" s="124"/>
      <c r="E214" s="176"/>
      <c r="F214" s="751"/>
      <c r="G214" s="764"/>
      <c r="H214" s="516"/>
      <c r="I214" s="516"/>
      <c r="J214" s="176"/>
      <c r="K214" s="176"/>
      <c r="L214" s="176"/>
      <c r="M214" s="124"/>
      <c r="N214" s="176"/>
      <c r="O214" s="751"/>
      <c r="P214" s="764"/>
      <c r="Q214" s="516"/>
      <c r="R214" s="45"/>
    </row>
    <row r="215" spans="1:20" ht="30" customHeight="1" thickBot="1">
      <c r="A215" s="176"/>
      <c r="B215" s="176"/>
      <c r="C215" s="176"/>
      <c r="D215" s="124"/>
      <c r="E215" s="176"/>
      <c r="F215" s="180"/>
      <c r="G215" s="527"/>
      <c r="H215" s="516"/>
      <c r="I215" s="516"/>
      <c r="J215" s="176"/>
      <c r="K215" s="176"/>
      <c r="L215" s="176"/>
      <c r="M215" s="124"/>
      <c r="N215" s="176"/>
      <c r="O215" s="180"/>
      <c r="P215" s="527"/>
      <c r="Q215" s="516"/>
      <c r="R215" s="45"/>
    </row>
    <row r="216" spans="1:20" ht="44.25" customHeight="1" thickBot="1">
      <c r="A216" s="143" t="s">
        <v>68</v>
      </c>
      <c r="B216" s="144"/>
      <c r="C216" s="145"/>
      <c r="D216" s="145"/>
      <c r="E216" s="145"/>
      <c r="F216" s="206" t="s">
        <v>30</v>
      </c>
      <c r="G216" s="514">
        <f>B217-D217</f>
        <v>0</v>
      </c>
      <c r="H216" s="515" t="e">
        <f>(G216/B217)</f>
        <v>#DIV/0!</v>
      </c>
      <c r="I216" s="516"/>
      <c r="J216" s="143" t="s">
        <v>69</v>
      </c>
      <c r="K216" s="144"/>
      <c r="L216" s="145"/>
      <c r="M216" s="145"/>
      <c r="N216" s="145"/>
      <c r="O216" s="206" t="s">
        <v>30</v>
      </c>
      <c r="P216" s="514">
        <f>K217-M217</f>
        <v>0</v>
      </c>
      <c r="Q216" s="515" t="e">
        <f>(P216/K217)</f>
        <v>#DIV/0!</v>
      </c>
      <c r="S216" s="31"/>
    </row>
    <row r="217" spans="1:20" ht="33" customHeight="1" thickBot="1">
      <c r="A217" s="146" t="s">
        <v>32</v>
      </c>
      <c r="B217" s="147"/>
      <c r="C217" s="148" t="s">
        <v>33</v>
      </c>
      <c r="D217" s="149">
        <f>G248</f>
        <v>0</v>
      </c>
      <c r="E217" s="771" t="s">
        <v>34</v>
      </c>
      <c r="F217" s="772"/>
      <c r="G217" s="144">
        <v>1</v>
      </c>
      <c r="H217" s="145"/>
      <c r="I217" s="145"/>
      <c r="J217" s="146" t="s">
        <v>32</v>
      </c>
      <c r="K217" s="147"/>
      <c r="L217" s="148" t="s">
        <v>33</v>
      </c>
      <c r="M217" s="149">
        <f>P248</f>
        <v>0</v>
      </c>
      <c r="N217" s="771" t="s">
        <v>34</v>
      </c>
      <c r="O217" s="772"/>
      <c r="P217" s="144">
        <v>1</v>
      </c>
      <c r="Q217" s="145"/>
      <c r="S217" s="32"/>
    </row>
    <row r="218" spans="1:20" ht="15" thickBot="1">
      <c r="A218" s="123"/>
      <c r="B218" s="123"/>
      <c r="C218" s="123"/>
      <c r="D218" s="123"/>
      <c r="E218" s="123"/>
      <c r="F218" s="123"/>
      <c r="G218" s="123"/>
      <c r="H218" s="150"/>
      <c r="I218" s="150"/>
      <c r="J218" s="123"/>
      <c r="K218" s="123"/>
      <c r="L218" s="123"/>
      <c r="M218" s="123"/>
      <c r="N218" s="123"/>
      <c r="O218" s="123"/>
      <c r="P218" s="123"/>
      <c r="Q218" s="150"/>
      <c r="S218" s="33"/>
    </row>
    <row r="219" spans="1:20" ht="23.25" customHeight="1">
      <c r="A219" s="760" t="s">
        <v>35</v>
      </c>
      <c r="B219" s="757" t="s">
        <v>36</v>
      </c>
      <c r="C219" s="757" t="s">
        <v>37</v>
      </c>
      <c r="D219" s="757" t="s">
        <v>38</v>
      </c>
      <c r="E219" s="765" t="s">
        <v>39</v>
      </c>
      <c r="F219" s="757" t="s">
        <v>40</v>
      </c>
      <c r="G219" s="768" t="s">
        <v>41</v>
      </c>
      <c r="H219" s="773"/>
      <c r="I219" s="179"/>
      <c r="J219" s="760" t="s">
        <v>35</v>
      </c>
      <c r="K219" s="757" t="s">
        <v>36</v>
      </c>
      <c r="L219" s="757" t="s">
        <v>37</v>
      </c>
      <c r="M219" s="757" t="s">
        <v>38</v>
      </c>
      <c r="N219" s="765" t="s">
        <v>39</v>
      </c>
      <c r="O219" s="757" t="s">
        <v>40</v>
      </c>
      <c r="P219" s="768" t="s">
        <v>41</v>
      </c>
      <c r="Q219" s="773"/>
    </row>
    <row r="220" spans="1:20">
      <c r="A220" s="761"/>
      <c r="B220" s="758"/>
      <c r="C220" s="758"/>
      <c r="D220" s="758"/>
      <c r="E220" s="766"/>
      <c r="F220" s="758"/>
      <c r="G220" s="769"/>
      <c r="H220" s="773"/>
      <c r="I220" s="179"/>
      <c r="J220" s="761"/>
      <c r="K220" s="758"/>
      <c r="L220" s="758"/>
      <c r="M220" s="758"/>
      <c r="N220" s="766"/>
      <c r="O220" s="758"/>
      <c r="P220" s="769"/>
      <c r="Q220" s="773"/>
      <c r="R220" s="34"/>
      <c r="S220" s="34"/>
    </row>
    <row r="221" spans="1:20" ht="15" thickBot="1">
      <c r="A221" s="762"/>
      <c r="B221" s="759"/>
      <c r="C221" s="759"/>
      <c r="D221" s="759"/>
      <c r="E221" s="767"/>
      <c r="F221" s="759"/>
      <c r="G221" s="770"/>
      <c r="H221" s="773"/>
      <c r="I221" s="179"/>
      <c r="J221" s="762"/>
      <c r="K221" s="759"/>
      <c r="L221" s="759"/>
      <c r="M221" s="759"/>
      <c r="N221" s="767"/>
      <c r="O221" s="759"/>
      <c r="P221" s="770"/>
      <c r="Q221" s="773"/>
      <c r="R221" s="35"/>
      <c r="S221" s="36"/>
    </row>
    <row r="222" spans="1:20" ht="12" customHeight="1">
      <c r="A222" s="517"/>
      <c r="B222" s="151"/>
      <c r="C222" s="152"/>
      <c r="D222" s="153"/>
      <c r="E222" s="154" t="str">
        <f>IF(D222=0,"",C222/D222)</f>
        <v/>
      </c>
      <c r="F222" s="155"/>
      <c r="G222" s="518" t="str">
        <f>IF(F222=0,"",F222*E222)</f>
        <v/>
      </c>
      <c r="H222" s="519"/>
      <c r="I222" s="519"/>
      <c r="J222" s="517"/>
      <c r="K222" s="151"/>
      <c r="L222" s="152"/>
      <c r="M222" s="153"/>
      <c r="N222" s="154" t="str">
        <f>IF(M222=0,"",L222/M222)</f>
        <v/>
      </c>
      <c r="O222" s="155"/>
      <c r="P222" s="518" t="str">
        <f>IF(O222=0,"",O222*N222)</f>
        <v/>
      </c>
      <c r="Q222" s="519"/>
      <c r="R222" s="35"/>
      <c r="S222" s="36"/>
    </row>
    <row r="223" spans="1:20" ht="12" customHeight="1">
      <c r="A223" s="517"/>
      <c r="B223" s="151"/>
      <c r="C223" s="152"/>
      <c r="D223" s="153"/>
      <c r="E223" s="154" t="str">
        <f t="shared" ref="E223:E235" si="72">IF(D223=0,"",C223/D223)</f>
        <v/>
      </c>
      <c r="F223" s="156"/>
      <c r="G223" s="518" t="str">
        <f t="shared" ref="G223:G235" si="73">IF(F223=0,"",F223*E223)</f>
        <v/>
      </c>
      <c r="H223" s="519"/>
      <c r="I223" s="519"/>
      <c r="J223" s="517"/>
      <c r="K223" s="151"/>
      <c r="L223" s="152"/>
      <c r="M223" s="153"/>
      <c r="N223" s="154" t="str">
        <f t="shared" ref="N223:N235" si="74">IF(M223=0,"",L223/M223)</f>
        <v/>
      </c>
      <c r="O223" s="156"/>
      <c r="P223" s="518" t="str">
        <f t="shared" ref="P223:P235" si="75">IF(O223=0,"",O223*N223)</f>
        <v/>
      </c>
      <c r="Q223" s="519"/>
      <c r="R223" s="35"/>
      <c r="S223" s="36"/>
    </row>
    <row r="224" spans="1:20" ht="12" customHeight="1">
      <c r="A224" s="517"/>
      <c r="B224" s="151"/>
      <c r="C224" s="152"/>
      <c r="D224" s="153"/>
      <c r="E224" s="154" t="str">
        <f t="shared" si="72"/>
        <v/>
      </c>
      <c r="F224" s="156"/>
      <c r="G224" s="518" t="str">
        <f t="shared" si="73"/>
        <v/>
      </c>
      <c r="H224" s="519"/>
      <c r="I224" s="519"/>
      <c r="J224" s="517"/>
      <c r="K224" s="151"/>
      <c r="L224" s="152"/>
      <c r="M224" s="153"/>
      <c r="N224" s="154" t="str">
        <f t="shared" si="74"/>
        <v/>
      </c>
      <c r="O224" s="156"/>
      <c r="P224" s="518" t="str">
        <f t="shared" si="75"/>
        <v/>
      </c>
      <c r="Q224" s="519"/>
      <c r="R224" s="35"/>
      <c r="S224" s="36"/>
    </row>
    <row r="225" spans="1:19" ht="12" customHeight="1">
      <c r="A225" s="517"/>
      <c r="B225" s="151"/>
      <c r="C225" s="152"/>
      <c r="D225" s="153"/>
      <c r="E225" s="154" t="str">
        <f t="shared" si="72"/>
        <v/>
      </c>
      <c r="F225" s="156"/>
      <c r="G225" s="518" t="str">
        <f t="shared" si="73"/>
        <v/>
      </c>
      <c r="H225" s="519"/>
      <c r="I225" s="519"/>
      <c r="J225" s="517"/>
      <c r="K225" s="151"/>
      <c r="L225" s="152"/>
      <c r="M225" s="153"/>
      <c r="N225" s="154" t="str">
        <f t="shared" si="74"/>
        <v/>
      </c>
      <c r="O225" s="156"/>
      <c r="P225" s="518" t="str">
        <f t="shared" si="75"/>
        <v/>
      </c>
      <c r="Q225" s="519"/>
      <c r="R225" s="35"/>
      <c r="S225" s="36"/>
    </row>
    <row r="226" spans="1:19" ht="12" customHeight="1">
      <c r="A226" s="157"/>
      <c r="B226" s="151"/>
      <c r="C226" s="152"/>
      <c r="D226" s="153"/>
      <c r="E226" s="154" t="str">
        <f t="shared" si="72"/>
        <v/>
      </c>
      <c r="F226" s="156"/>
      <c r="G226" s="518" t="str">
        <f t="shared" si="73"/>
        <v/>
      </c>
      <c r="H226" s="519"/>
      <c r="I226" s="519"/>
      <c r="J226" s="157"/>
      <c r="K226" s="151"/>
      <c r="L226" s="152"/>
      <c r="M226" s="153"/>
      <c r="N226" s="154" t="str">
        <f t="shared" si="74"/>
        <v/>
      </c>
      <c r="O226" s="156"/>
      <c r="P226" s="518" t="str">
        <f t="shared" si="75"/>
        <v/>
      </c>
      <c r="Q226" s="519"/>
      <c r="R226" s="35"/>
      <c r="S226" s="36"/>
    </row>
    <row r="227" spans="1:19" ht="12" customHeight="1">
      <c r="A227" s="157"/>
      <c r="B227" s="151"/>
      <c r="C227" s="152"/>
      <c r="D227" s="153"/>
      <c r="E227" s="154" t="str">
        <f t="shared" si="72"/>
        <v/>
      </c>
      <c r="F227" s="156"/>
      <c r="G227" s="518" t="str">
        <f t="shared" si="73"/>
        <v/>
      </c>
      <c r="H227" s="519"/>
      <c r="I227" s="519"/>
      <c r="J227" s="157"/>
      <c r="K227" s="151"/>
      <c r="L227" s="152"/>
      <c r="M227" s="153"/>
      <c r="N227" s="154" t="str">
        <f t="shared" si="74"/>
        <v/>
      </c>
      <c r="O227" s="156"/>
      <c r="P227" s="518" t="str">
        <f t="shared" si="75"/>
        <v/>
      </c>
      <c r="Q227" s="519"/>
      <c r="R227" s="35"/>
      <c r="S227" s="36"/>
    </row>
    <row r="228" spans="1:19" ht="12" customHeight="1">
      <c r="A228" s="157"/>
      <c r="B228" s="157"/>
      <c r="C228" s="152"/>
      <c r="D228" s="153"/>
      <c r="E228" s="154" t="str">
        <f t="shared" si="72"/>
        <v/>
      </c>
      <c r="F228" s="156"/>
      <c r="G228" s="518" t="str">
        <f t="shared" si="73"/>
        <v/>
      </c>
      <c r="H228" s="519"/>
      <c r="I228" s="519"/>
      <c r="J228" s="157"/>
      <c r="K228" s="157"/>
      <c r="L228" s="152"/>
      <c r="M228" s="153"/>
      <c r="N228" s="154" t="str">
        <f t="shared" si="74"/>
        <v/>
      </c>
      <c r="O228" s="156"/>
      <c r="P228" s="518" t="str">
        <f t="shared" si="75"/>
        <v/>
      </c>
      <c r="Q228" s="519"/>
      <c r="R228" s="35"/>
      <c r="S228" s="36"/>
    </row>
    <row r="229" spans="1:19" ht="12" customHeight="1">
      <c r="A229" s="157"/>
      <c r="B229" s="157"/>
      <c r="C229" s="152"/>
      <c r="D229" s="153"/>
      <c r="E229" s="154" t="str">
        <f t="shared" si="72"/>
        <v/>
      </c>
      <c r="F229" s="156"/>
      <c r="G229" s="518" t="str">
        <f t="shared" si="73"/>
        <v/>
      </c>
      <c r="H229" s="519"/>
      <c r="I229" s="519"/>
      <c r="J229" s="157"/>
      <c r="K229" s="157"/>
      <c r="L229" s="152"/>
      <c r="M229" s="153"/>
      <c r="N229" s="154" t="str">
        <f t="shared" si="74"/>
        <v/>
      </c>
      <c r="O229" s="156"/>
      <c r="P229" s="518" t="str">
        <f t="shared" si="75"/>
        <v/>
      </c>
      <c r="Q229" s="519"/>
      <c r="R229" s="35"/>
      <c r="S229" s="36"/>
    </row>
    <row r="230" spans="1:19" ht="12" customHeight="1">
      <c r="A230" s="157"/>
      <c r="B230" s="157"/>
      <c r="C230" s="152"/>
      <c r="D230" s="153"/>
      <c r="E230" s="154" t="str">
        <f t="shared" si="72"/>
        <v/>
      </c>
      <c r="F230" s="156"/>
      <c r="G230" s="518" t="str">
        <f t="shared" si="73"/>
        <v/>
      </c>
      <c r="H230" s="519"/>
      <c r="I230" s="519"/>
      <c r="J230" s="157"/>
      <c r="K230" s="157"/>
      <c r="L230" s="152"/>
      <c r="M230" s="153"/>
      <c r="N230" s="154" t="str">
        <f t="shared" si="74"/>
        <v/>
      </c>
      <c r="O230" s="156"/>
      <c r="P230" s="518" t="str">
        <f t="shared" si="75"/>
        <v/>
      </c>
      <c r="Q230" s="519"/>
      <c r="R230" s="35"/>
      <c r="S230" s="36"/>
    </row>
    <row r="231" spans="1:19" ht="12" customHeight="1">
      <c r="A231" s="157"/>
      <c r="B231" s="157"/>
      <c r="C231" s="152"/>
      <c r="D231" s="153"/>
      <c r="E231" s="154" t="str">
        <f t="shared" si="72"/>
        <v/>
      </c>
      <c r="F231" s="156"/>
      <c r="G231" s="518" t="str">
        <f t="shared" si="73"/>
        <v/>
      </c>
      <c r="H231" s="519"/>
      <c r="I231" s="519"/>
      <c r="J231" s="157"/>
      <c r="K231" s="157"/>
      <c r="L231" s="152"/>
      <c r="M231" s="153"/>
      <c r="N231" s="154" t="str">
        <f t="shared" si="74"/>
        <v/>
      </c>
      <c r="O231" s="156"/>
      <c r="P231" s="518" t="str">
        <f t="shared" si="75"/>
        <v/>
      </c>
      <c r="Q231" s="519"/>
      <c r="R231" s="35"/>
      <c r="S231" s="36"/>
    </row>
    <row r="232" spans="1:19" ht="12" customHeight="1">
      <c r="A232" s="157"/>
      <c r="B232" s="157"/>
      <c r="C232" s="152"/>
      <c r="D232" s="153"/>
      <c r="E232" s="154" t="str">
        <f t="shared" si="72"/>
        <v/>
      </c>
      <c r="F232" s="156"/>
      <c r="G232" s="518" t="str">
        <f t="shared" si="73"/>
        <v/>
      </c>
      <c r="H232" s="519"/>
      <c r="I232" s="519"/>
      <c r="J232" s="157"/>
      <c r="K232" s="157"/>
      <c r="L232" s="152"/>
      <c r="M232" s="153"/>
      <c r="N232" s="154" t="str">
        <f t="shared" si="74"/>
        <v/>
      </c>
      <c r="O232" s="156"/>
      <c r="P232" s="518" t="str">
        <f t="shared" si="75"/>
        <v/>
      </c>
      <c r="Q232" s="519"/>
      <c r="R232" s="35"/>
      <c r="S232" s="36"/>
    </row>
    <row r="233" spans="1:19" ht="12" customHeight="1">
      <c r="A233" s="157"/>
      <c r="B233" s="157"/>
      <c r="C233" s="152"/>
      <c r="D233" s="153"/>
      <c r="E233" s="154" t="str">
        <f t="shared" si="72"/>
        <v/>
      </c>
      <c r="F233" s="156"/>
      <c r="G233" s="518" t="str">
        <f t="shared" si="73"/>
        <v/>
      </c>
      <c r="H233" s="519"/>
      <c r="I233" s="519"/>
      <c r="J233" s="157"/>
      <c r="K233" s="157"/>
      <c r="L233" s="152"/>
      <c r="M233" s="153"/>
      <c r="N233" s="154" t="str">
        <f t="shared" si="74"/>
        <v/>
      </c>
      <c r="O233" s="156"/>
      <c r="P233" s="518" t="str">
        <f t="shared" si="75"/>
        <v/>
      </c>
      <c r="Q233" s="519"/>
    </row>
    <row r="234" spans="1:19" ht="12" customHeight="1">
      <c r="A234" s="157"/>
      <c r="B234" s="157"/>
      <c r="C234" s="152"/>
      <c r="D234" s="153"/>
      <c r="E234" s="154" t="str">
        <f t="shared" si="72"/>
        <v/>
      </c>
      <c r="F234" s="156"/>
      <c r="G234" s="518" t="str">
        <f t="shared" si="73"/>
        <v/>
      </c>
      <c r="H234" s="519"/>
      <c r="I234" s="519"/>
      <c r="J234" s="157"/>
      <c r="K234" s="157"/>
      <c r="L234" s="152"/>
      <c r="M234" s="153"/>
      <c r="N234" s="154" t="str">
        <f t="shared" si="74"/>
        <v/>
      </c>
      <c r="O234" s="156"/>
      <c r="P234" s="518" t="str">
        <f t="shared" si="75"/>
        <v/>
      </c>
      <c r="Q234" s="519"/>
    </row>
    <row r="235" spans="1:19" ht="12" customHeight="1">
      <c r="A235" s="157"/>
      <c r="B235" s="157"/>
      <c r="C235" s="152"/>
      <c r="D235" s="153"/>
      <c r="E235" s="154" t="str">
        <f t="shared" si="72"/>
        <v/>
      </c>
      <c r="F235" s="156"/>
      <c r="G235" s="518" t="str">
        <f t="shared" si="73"/>
        <v/>
      </c>
      <c r="H235" s="519"/>
      <c r="I235" s="519"/>
      <c r="J235" s="157"/>
      <c r="K235" s="157"/>
      <c r="L235" s="152"/>
      <c r="M235" s="153"/>
      <c r="N235" s="154" t="str">
        <f t="shared" si="74"/>
        <v/>
      </c>
      <c r="O235" s="156"/>
      <c r="P235" s="518" t="str">
        <f t="shared" si="75"/>
        <v/>
      </c>
      <c r="Q235" s="519"/>
    </row>
    <row r="236" spans="1:19" ht="27.75" customHeight="1" thickBot="1">
      <c r="A236" s="745" t="s">
        <v>42</v>
      </c>
      <c r="B236" s="746"/>
      <c r="C236" s="746"/>
      <c r="D236" s="746"/>
      <c r="E236" s="775"/>
      <c r="F236" s="775"/>
      <c r="G236" s="520">
        <f>SUM(G222:G235)</f>
        <v>0</v>
      </c>
      <c r="H236" s="519">
        <f>IFERROR(G236/#REF!,0)</f>
        <v>0</v>
      </c>
      <c r="I236" s="519"/>
      <c r="J236" s="745" t="s">
        <v>42</v>
      </c>
      <c r="K236" s="746"/>
      <c r="L236" s="746"/>
      <c r="M236" s="746"/>
      <c r="N236" s="775"/>
      <c r="O236" s="775"/>
      <c r="P236" s="520">
        <f>SUM(P222:P235)</f>
        <v>0</v>
      </c>
      <c r="Q236" s="519">
        <f>IFERROR(P236/#REF!,0)</f>
        <v>0</v>
      </c>
    </row>
    <row r="237" spans="1:19" s="20" customFormat="1" ht="24" customHeight="1">
      <c r="A237" s="784" t="s">
        <v>43</v>
      </c>
      <c r="B237" s="785" t="s">
        <v>44</v>
      </c>
      <c r="C237" s="785" t="s">
        <v>45</v>
      </c>
      <c r="D237" s="791" t="s">
        <v>46</v>
      </c>
      <c r="E237" s="780" t="s">
        <v>47</v>
      </c>
      <c r="F237" s="773"/>
      <c r="G237" s="521"/>
      <c r="H237" s="519"/>
      <c r="I237" s="519"/>
      <c r="J237" s="784" t="s">
        <v>43</v>
      </c>
      <c r="K237" s="785" t="s">
        <v>44</v>
      </c>
      <c r="L237" s="785" t="s">
        <v>45</v>
      </c>
      <c r="M237" s="791" t="s">
        <v>46</v>
      </c>
      <c r="N237" s="780" t="s">
        <v>47</v>
      </c>
      <c r="O237" s="773"/>
      <c r="P237" s="521"/>
      <c r="Q237" s="519"/>
    </row>
    <row r="238" spans="1:19">
      <c r="A238" s="776"/>
      <c r="B238" s="777"/>
      <c r="C238" s="777"/>
      <c r="D238" s="778"/>
      <c r="E238" s="780"/>
      <c r="F238" s="773"/>
      <c r="G238" s="521"/>
      <c r="H238" s="519"/>
      <c r="I238" s="519"/>
      <c r="J238" s="776"/>
      <c r="K238" s="777"/>
      <c r="L238" s="777"/>
      <c r="M238" s="778"/>
      <c r="N238" s="780"/>
      <c r="O238" s="773"/>
      <c r="P238" s="521"/>
      <c r="Q238" s="519"/>
    </row>
    <row r="239" spans="1:19">
      <c r="A239" s="776"/>
      <c r="B239" s="777"/>
      <c r="C239" s="777"/>
      <c r="D239" s="778"/>
      <c r="E239" s="780"/>
      <c r="F239" s="773"/>
      <c r="G239" s="521"/>
      <c r="H239" s="519"/>
      <c r="I239" s="519"/>
      <c r="J239" s="776"/>
      <c r="K239" s="777"/>
      <c r="L239" s="777"/>
      <c r="M239" s="778"/>
      <c r="N239" s="780"/>
      <c r="O239" s="773"/>
      <c r="P239" s="521"/>
      <c r="Q239" s="519"/>
    </row>
    <row r="240" spans="1:19">
      <c r="A240" s="158"/>
      <c r="B240" s="159"/>
      <c r="C240" s="160"/>
      <c r="D240" s="161" t="str">
        <f>IF(C240=0,"",B240/C240)</f>
        <v/>
      </c>
      <c r="E240" s="162"/>
      <c r="F240" s="179"/>
      <c r="G240" s="518" t="str">
        <f>IF(E240=0,"",E240*D240)</f>
        <v/>
      </c>
      <c r="H240" s="519">
        <f t="shared" ref="H240:H241" ca="1" si="76">IF(H240=0,"",H240/$G$35)</f>
        <v>0</v>
      </c>
      <c r="I240" s="519"/>
      <c r="J240" s="158"/>
      <c r="K240" s="159"/>
      <c r="L240" s="160"/>
      <c r="M240" s="161" t="str">
        <f>IF(L240=0,"",K240/L240)</f>
        <v/>
      </c>
      <c r="N240" s="162"/>
      <c r="O240" s="179"/>
      <c r="P240" s="518" t="str">
        <f>IF(N240=0,"",N240*M240)</f>
        <v/>
      </c>
      <c r="Q240" s="519">
        <f t="shared" ref="Q240:Q241" ca="1" si="77">IF(Q240=0,"",Q240/$G$35)</f>
        <v>0</v>
      </c>
    </row>
    <row r="241" spans="1:20">
      <c r="A241" s="158"/>
      <c r="B241" s="160"/>
      <c r="C241" s="160"/>
      <c r="D241" s="161" t="str">
        <f t="shared" ref="D241:D244" si="78">IF(C241=0,"",B241/C241)</f>
        <v/>
      </c>
      <c r="E241" s="162"/>
      <c r="F241" s="179"/>
      <c r="G241" s="518" t="str">
        <f t="shared" ref="G241:G244" si="79">IF(E241=0,"",E241*D241)</f>
        <v/>
      </c>
      <c r="H241" s="519">
        <f t="shared" ca="1" si="76"/>
        <v>0</v>
      </c>
      <c r="I241" s="519"/>
      <c r="J241" s="158"/>
      <c r="K241" s="160"/>
      <c r="L241" s="160"/>
      <c r="M241" s="161" t="str">
        <f t="shared" ref="M241:M244" si="80">IF(L241=0,"",K241/L241)</f>
        <v/>
      </c>
      <c r="N241" s="162"/>
      <c r="O241" s="179"/>
      <c r="P241" s="518" t="str">
        <f t="shared" ref="P241:P244" si="81">IF(N241=0,"",N241*M241)</f>
        <v/>
      </c>
      <c r="Q241" s="519">
        <f t="shared" ca="1" si="77"/>
        <v>0</v>
      </c>
    </row>
    <row r="242" spans="1:20">
      <c r="A242" s="158"/>
      <c r="B242" s="160"/>
      <c r="C242" s="160"/>
      <c r="D242" s="161" t="str">
        <f t="shared" si="78"/>
        <v/>
      </c>
      <c r="E242" s="162"/>
      <c r="F242" s="179"/>
      <c r="G242" s="518" t="str">
        <f t="shared" si="79"/>
        <v/>
      </c>
      <c r="H242" s="519">
        <f ca="1">IF(H242=0,"",H242/$G$35)</f>
        <v>0</v>
      </c>
      <c r="I242" s="519"/>
      <c r="J242" s="158"/>
      <c r="K242" s="160"/>
      <c r="L242" s="160"/>
      <c r="M242" s="161" t="str">
        <f t="shared" si="80"/>
        <v/>
      </c>
      <c r="N242" s="162"/>
      <c r="O242" s="179"/>
      <c r="P242" s="518" t="str">
        <f t="shared" si="81"/>
        <v/>
      </c>
      <c r="Q242" s="519">
        <f ca="1">IF(Q242=0,"",Q242/$G$35)</f>
        <v>0</v>
      </c>
    </row>
    <row r="243" spans="1:20">
      <c r="A243" s="163"/>
      <c r="B243" s="163"/>
      <c r="C243" s="164"/>
      <c r="D243" s="161" t="str">
        <f t="shared" si="78"/>
        <v/>
      </c>
      <c r="E243" s="165"/>
      <c r="F243" s="166"/>
      <c r="G243" s="518" t="str">
        <f t="shared" si="79"/>
        <v/>
      </c>
      <c r="H243" s="519">
        <f t="shared" ref="H243:H244" ca="1" si="82">IF(H243=0,"",H243/$G$35)</f>
        <v>0</v>
      </c>
      <c r="I243" s="519"/>
      <c r="J243" s="163"/>
      <c r="K243" s="163"/>
      <c r="L243" s="164"/>
      <c r="M243" s="161" t="str">
        <f t="shared" si="80"/>
        <v/>
      </c>
      <c r="N243" s="165"/>
      <c r="O243" s="166"/>
      <c r="P243" s="518" t="str">
        <f t="shared" si="81"/>
        <v/>
      </c>
      <c r="Q243" s="519">
        <f t="shared" ref="Q243:Q244" ca="1" si="83">IF(Q243=0,"",Q243/$G$35)</f>
        <v>0</v>
      </c>
    </row>
    <row r="244" spans="1:20">
      <c r="A244" s="163"/>
      <c r="B244" s="163"/>
      <c r="C244" s="164"/>
      <c r="D244" s="161" t="str">
        <f t="shared" si="78"/>
        <v/>
      </c>
      <c r="E244" s="165"/>
      <c r="F244" s="166"/>
      <c r="G244" s="518" t="str">
        <f t="shared" si="79"/>
        <v/>
      </c>
      <c r="H244" s="519">
        <f t="shared" ca="1" si="82"/>
        <v>0</v>
      </c>
      <c r="I244" s="519"/>
      <c r="J244" s="163"/>
      <c r="K244" s="163"/>
      <c r="L244" s="164"/>
      <c r="M244" s="161" t="str">
        <f t="shared" si="80"/>
        <v/>
      </c>
      <c r="N244" s="165"/>
      <c r="O244" s="166"/>
      <c r="P244" s="518" t="str">
        <f t="shared" si="81"/>
        <v/>
      </c>
      <c r="Q244" s="519">
        <f t="shared" ca="1" si="83"/>
        <v>0</v>
      </c>
    </row>
    <row r="245" spans="1:20" ht="15" thickBot="1">
      <c r="A245" s="745" t="s">
        <v>48</v>
      </c>
      <c r="B245" s="746"/>
      <c r="C245" s="746"/>
      <c r="D245" s="746"/>
      <c r="E245" s="746"/>
      <c r="F245" s="747"/>
      <c r="G245" s="522">
        <f>SUM(G240:G244)</f>
        <v>0</v>
      </c>
      <c r="H245" s="519">
        <f>IFERROR(G245/#REF!,0)</f>
        <v>0</v>
      </c>
      <c r="I245" s="519"/>
      <c r="J245" s="745" t="s">
        <v>48</v>
      </c>
      <c r="K245" s="746"/>
      <c r="L245" s="746"/>
      <c r="M245" s="746"/>
      <c r="N245" s="746"/>
      <c r="O245" s="747"/>
      <c r="P245" s="522">
        <f>SUM(P240:P244)</f>
        <v>0</v>
      </c>
      <c r="Q245" s="519">
        <f>IFERROR(P245/#REF!,0)</f>
        <v>0</v>
      </c>
    </row>
    <row r="246" spans="1:20" ht="15" thickBot="1">
      <c r="A246" s="748" t="s">
        <v>49</v>
      </c>
      <c r="B246" s="167" t="s">
        <v>50</v>
      </c>
      <c r="C246" s="168" t="s">
        <v>51</v>
      </c>
      <c r="D246" s="168" t="s">
        <v>52</v>
      </c>
      <c r="E246" s="169" t="s">
        <v>53</v>
      </c>
      <c r="F246" s="170" t="s">
        <v>54</v>
      </c>
      <c r="G246" s="523" t="s">
        <v>55</v>
      </c>
      <c r="H246" s="524"/>
      <c r="I246" s="524"/>
      <c r="J246" s="748" t="s">
        <v>49</v>
      </c>
      <c r="K246" s="167" t="s">
        <v>50</v>
      </c>
      <c r="L246" s="168" t="s">
        <v>51</v>
      </c>
      <c r="M246" s="168" t="s">
        <v>52</v>
      </c>
      <c r="N246" s="169" t="s">
        <v>53</v>
      </c>
      <c r="O246" s="170" t="s">
        <v>54</v>
      </c>
      <c r="P246" s="523" t="s">
        <v>55</v>
      </c>
      <c r="Q246" s="524"/>
    </row>
    <row r="247" spans="1:20" ht="15" thickBot="1">
      <c r="A247" s="749"/>
      <c r="B247" s="171"/>
      <c r="C247" s="172">
        <f>B247/D248</f>
        <v>0</v>
      </c>
      <c r="D247" s="173">
        <f>C247/8</f>
        <v>0</v>
      </c>
      <c r="E247" s="174">
        <f>D247/60</f>
        <v>0</v>
      </c>
      <c r="F247" s="175"/>
      <c r="G247" s="525">
        <f>F247*E247</f>
        <v>0</v>
      </c>
      <c r="H247" s="526"/>
      <c r="I247" s="526"/>
      <c r="J247" s="749"/>
      <c r="K247" s="171"/>
      <c r="L247" s="172">
        <f>K247/M248</f>
        <v>0</v>
      </c>
      <c r="M247" s="173">
        <f>L247/8</f>
        <v>0</v>
      </c>
      <c r="N247" s="174">
        <f>M247/60</f>
        <v>0</v>
      </c>
      <c r="O247" s="175"/>
      <c r="P247" s="525">
        <f>O247*N247</f>
        <v>0</v>
      </c>
      <c r="Q247" s="526"/>
    </row>
    <row r="248" spans="1:20" ht="15" thickBot="1">
      <c r="A248" s="176"/>
      <c r="B248" s="176"/>
      <c r="C248" s="177" t="s">
        <v>56</v>
      </c>
      <c r="D248" s="178">
        <v>26</v>
      </c>
      <c r="E248" s="176"/>
      <c r="F248" s="750" t="s">
        <v>57</v>
      </c>
      <c r="G248" s="763">
        <f>(G247+G236+G245)/G217</f>
        <v>0</v>
      </c>
      <c r="H248" s="516"/>
      <c r="I248" s="516"/>
      <c r="J248" s="176"/>
      <c r="K248" s="176"/>
      <c r="L248" s="177" t="s">
        <v>56</v>
      </c>
      <c r="M248" s="178">
        <v>26</v>
      </c>
      <c r="N248" s="176"/>
      <c r="O248" s="750" t="s">
        <v>57</v>
      </c>
      <c r="P248" s="763">
        <f>(P247+P236+P245)/P217</f>
        <v>0</v>
      </c>
      <c r="Q248" s="516"/>
      <c r="R248" s="43"/>
      <c r="S248" s="42"/>
      <c r="T248" s="44"/>
    </row>
    <row r="249" spans="1:20" ht="30" customHeight="1" thickBot="1">
      <c r="A249" s="176"/>
      <c r="B249" s="176"/>
      <c r="C249" s="176"/>
      <c r="D249" s="124"/>
      <c r="E249" s="176"/>
      <c r="F249" s="751"/>
      <c r="G249" s="764"/>
      <c r="H249" s="516"/>
      <c r="I249" s="516"/>
      <c r="J249" s="176"/>
      <c r="K249" s="176"/>
      <c r="L249" s="176"/>
      <c r="M249" s="124"/>
      <c r="N249" s="176"/>
      <c r="O249" s="751"/>
      <c r="P249" s="764"/>
      <c r="Q249" s="516"/>
      <c r="R249" s="45"/>
    </row>
    <row r="250" spans="1:20" ht="30" customHeight="1" thickBot="1">
      <c r="A250" s="176"/>
      <c r="B250" s="176"/>
      <c r="C250" s="176"/>
      <c r="D250" s="124"/>
      <c r="E250" s="176"/>
      <c r="F250" s="180"/>
      <c r="G250" s="527"/>
      <c r="H250" s="516"/>
      <c r="I250" s="516"/>
      <c r="J250" s="176"/>
      <c r="K250" s="176"/>
      <c r="L250" s="176"/>
      <c r="M250" s="124"/>
      <c r="N250" s="176"/>
      <c r="O250" s="180"/>
      <c r="P250" s="527"/>
      <c r="Q250" s="516"/>
      <c r="R250" s="45"/>
    </row>
    <row r="251" spans="1:20" ht="40.5" customHeight="1" thickBot="1">
      <c r="A251" s="143" t="s">
        <v>70</v>
      </c>
      <c r="B251" s="144"/>
      <c r="C251" s="145"/>
      <c r="D251" s="145"/>
      <c r="E251" s="145"/>
      <c r="F251" s="206" t="s">
        <v>30</v>
      </c>
      <c r="G251" s="514">
        <f>B252-D252</f>
        <v>0</v>
      </c>
      <c r="H251" s="515" t="e">
        <f>(G251/B252)</f>
        <v>#DIV/0!</v>
      </c>
      <c r="I251" s="516"/>
      <c r="J251" s="143" t="s">
        <v>71</v>
      </c>
      <c r="K251" s="144"/>
      <c r="L251" s="145"/>
      <c r="M251" s="145"/>
      <c r="N251" s="145"/>
      <c r="O251" s="206" t="s">
        <v>30</v>
      </c>
      <c r="P251" s="514">
        <f>K252-M252</f>
        <v>0</v>
      </c>
      <c r="Q251" s="515" t="e">
        <f>(P251/K252)</f>
        <v>#DIV/0!</v>
      </c>
      <c r="S251" s="31"/>
    </row>
    <row r="252" spans="1:20" ht="33" customHeight="1" thickBot="1">
      <c r="A252" s="146" t="s">
        <v>32</v>
      </c>
      <c r="B252" s="147"/>
      <c r="C252" s="148" t="s">
        <v>33</v>
      </c>
      <c r="D252" s="149">
        <f>G283</f>
        <v>0</v>
      </c>
      <c r="E252" s="771" t="s">
        <v>34</v>
      </c>
      <c r="F252" s="772"/>
      <c r="G252" s="144">
        <v>1</v>
      </c>
      <c r="H252" s="145"/>
      <c r="I252" s="145"/>
      <c r="J252" s="146" t="s">
        <v>32</v>
      </c>
      <c r="K252" s="147"/>
      <c r="L252" s="148" t="s">
        <v>33</v>
      </c>
      <c r="M252" s="149">
        <f>P283</f>
        <v>0</v>
      </c>
      <c r="N252" s="771" t="s">
        <v>34</v>
      </c>
      <c r="O252" s="772"/>
      <c r="P252" s="144">
        <v>1</v>
      </c>
      <c r="Q252" s="145"/>
      <c r="S252" s="32"/>
    </row>
    <row r="253" spans="1:20" ht="15" thickBot="1">
      <c r="A253" s="123"/>
      <c r="B253" s="123"/>
      <c r="C253" s="123"/>
      <c r="D253" s="123"/>
      <c r="E253" s="123"/>
      <c r="F253" s="123"/>
      <c r="G253" s="123"/>
      <c r="H253" s="150"/>
      <c r="I253" s="150"/>
      <c r="J253" s="123"/>
      <c r="K253" s="123"/>
      <c r="L253" s="123"/>
      <c r="M253" s="123"/>
      <c r="N253" s="123"/>
      <c r="O253" s="123"/>
      <c r="P253" s="123"/>
      <c r="Q253" s="150"/>
      <c r="S253" s="33"/>
    </row>
    <row r="254" spans="1:20" ht="23.25" customHeight="1">
      <c r="A254" s="760" t="s">
        <v>35</v>
      </c>
      <c r="B254" s="757" t="s">
        <v>36</v>
      </c>
      <c r="C254" s="757" t="s">
        <v>37</v>
      </c>
      <c r="D254" s="757" t="s">
        <v>38</v>
      </c>
      <c r="E254" s="765" t="s">
        <v>39</v>
      </c>
      <c r="F254" s="757" t="s">
        <v>40</v>
      </c>
      <c r="G254" s="768" t="s">
        <v>41</v>
      </c>
      <c r="H254" s="773"/>
      <c r="I254" s="179"/>
      <c r="J254" s="760" t="s">
        <v>35</v>
      </c>
      <c r="K254" s="757" t="s">
        <v>36</v>
      </c>
      <c r="L254" s="757" t="s">
        <v>37</v>
      </c>
      <c r="M254" s="757" t="s">
        <v>38</v>
      </c>
      <c r="N254" s="765" t="s">
        <v>39</v>
      </c>
      <c r="O254" s="757" t="s">
        <v>40</v>
      </c>
      <c r="P254" s="768" t="s">
        <v>41</v>
      </c>
      <c r="Q254" s="773"/>
    </row>
    <row r="255" spans="1:20">
      <c r="A255" s="761"/>
      <c r="B255" s="758"/>
      <c r="C255" s="758"/>
      <c r="D255" s="758"/>
      <c r="E255" s="766"/>
      <c r="F255" s="758"/>
      <c r="G255" s="769"/>
      <c r="H255" s="773"/>
      <c r="I255" s="179"/>
      <c r="J255" s="761"/>
      <c r="K255" s="758"/>
      <c r="L255" s="758"/>
      <c r="M255" s="758"/>
      <c r="N255" s="766"/>
      <c r="O255" s="758"/>
      <c r="P255" s="769"/>
      <c r="Q255" s="773"/>
      <c r="R255" s="34"/>
      <c r="S255" s="34"/>
    </row>
    <row r="256" spans="1:20" ht="15" thickBot="1">
      <c r="A256" s="762"/>
      <c r="B256" s="759"/>
      <c r="C256" s="759"/>
      <c r="D256" s="759"/>
      <c r="E256" s="767"/>
      <c r="F256" s="759"/>
      <c r="G256" s="770"/>
      <c r="H256" s="773"/>
      <c r="I256" s="179"/>
      <c r="J256" s="762"/>
      <c r="K256" s="759"/>
      <c r="L256" s="759"/>
      <c r="M256" s="759"/>
      <c r="N256" s="767"/>
      <c r="O256" s="759"/>
      <c r="P256" s="770"/>
      <c r="Q256" s="773"/>
      <c r="R256" s="35"/>
      <c r="S256" s="36"/>
    </row>
    <row r="257" spans="1:19" ht="12" customHeight="1">
      <c r="A257" s="517"/>
      <c r="B257" s="151"/>
      <c r="C257" s="152"/>
      <c r="D257" s="153"/>
      <c r="E257" s="154" t="str">
        <f>IF(D257=0,"",C257/D257)</f>
        <v/>
      </c>
      <c r="F257" s="155"/>
      <c r="G257" s="518" t="str">
        <f>IF(F257=0,"",F257*E257)</f>
        <v/>
      </c>
      <c r="H257" s="519"/>
      <c r="I257" s="519"/>
      <c r="J257" s="517"/>
      <c r="K257" s="151"/>
      <c r="L257" s="152"/>
      <c r="M257" s="153"/>
      <c r="N257" s="154" t="str">
        <f>IF(M257=0,"",L257/M257)</f>
        <v/>
      </c>
      <c r="O257" s="155"/>
      <c r="P257" s="518" t="str">
        <f>IF(O257=0,"",O257*N257)</f>
        <v/>
      </c>
      <c r="Q257" s="519"/>
      <c r="R257" s="35"/>
      <c r="S257" s="36"/>
    </row>
    <row r="258" spans="1:19" ht="12" customHeight="1">
      <c r="A258" s="517"/>
      <c r="B258" s="151"/>
      <c r="C258" s="152"/>
      <c r="D258" s="153"/>
      <c r="E258" s="154" t="str">
        <f t="shared" ref="E258:E270" si="84">IF(D258=0,"",C258/D258)</f>
        <v/>
      </c>
      <c r="F258" s="156"/>
      <c r="G258" s="518" t="str">
        <f t="shared" ref="G258:G270" si="85">IF(F258=0,"",F258*E258)</f>
        <v/>
      </c>
      <c r="H258" s="519"/>
      <c r="I258" s="519"/>
      <c r="J258" s="517"/>
      <c r="K258" s="151"/>
      <c r="L258" s="152"/>
      <c r="M258" s="153"/>
      <c r="N258" s="154" t="str">
        <f t="shared" ref="N258:N270" si="86">IF(M258=0,"",L258/M258)</f>
        <v/>
      </c>
      <c r="O258" s="156"/>
      <c r="P258" s="518" t="str">
        <f t="shared" ref="P258:P270" si="87">IF(O258=0,"",O258*N258)</f>
        <v/>
      </c>
      <c r="Q258" s="519"/>
      <c r="R258" s="35"/>
      <c r="S258" s="36"/>
    </row>
    <row r="259" spans="1:19" ht="12" customHeight="1">
      <c r="A259" s="517"/>
      <c r="B259" s="151"/>
      <c r="C259" s="152"/>
      <c r="D259" s="153"/>
      <c r="E259" s="154" t="str">
        <f t="shared" si="84"/>
        <v/>
      </c>
      <c r="F259" s="156"/>
      <c r="G259" s="518" t="str">
        <f t="shared" si="85"/>
        <v/>
      </c>
      <c r="H259" s="519"/>
      <c r="I259" s="519"/>
      <c r="J259" s="517"/>
      <c r="K259" s="151"/>
      <c r="L259" s="152"/>
      <c r="M259" s="153"/>
      <c r="N259" s="154" t="str">
        <f t="shared" si="86"/>
        <v/>
      </c>
      <c r="O259" s="156"/>
      <c r="P259" s="518" t="str">
        <f t="shared" si="87"/>
        <v/>
      </c>
      <c r="Q259" s="519"/>
      <c r="R259" s="35"/>
      <c r="S259" s="36"/>
    </row>
    <row r="260" spans="1:19" ht="12" customHeight="1">
      <c r="A260" s="517"/>
      <c r="B260" s="151"/>
      <c r="C260" s="152"/>
      <c r="D260" s="153"/>
      <c r="E260" s="154" t="str">
        <f t="shared" si="84"/>
        <v/>
      </c>
      <c r="F260" s="156"/>
      <c r="G260" s="518" t="str">
        <f t="shared" si="85"/>
        <v/>
      </c>
      <c r="H260" s="519"/>
      <c r="I260" s="519"/>
      <c r="J260" s="517"/>
      <c r="K260" s="151"/>
      <c r="L260" s="152"/>
      <c r="M260" s="153"/>
      <c r="N260" s="154" t="str">
        <f t="shared" si="86"/>
        <v/>
      </c>
      <c r="O260" s="156"/>
      <c r="P260" s="518" t="str">
        <f t="shared" si="87"/>
        <v/>
      </c>
      <c r="Q260" s="519"/>
      <c r="R260" s="35"/>
      <c r="S260" s="36"/>
    </row>
    <row r="261" spans="1:19" ht="12" customHeight="1">
      <c r="A261" s="157"/>
      <c r="B261" s="151"/>
      <c r="C261" s="152"/>
      <c r="D261" s="153"/>
      <c r="E261" s="154" t="str">
        <f t="shared" si="84"/>
        <v/>
      </c>
      <c r="F261" s="156"/>
      <c r="G261" s="518" t="str">
        <f t="shared" si="85"/>
        <v/>
      </c>
      <c r="H261" s="519"/>
      <c r="I261" s="519"/>
      <c r="J261" s="157"/>
      <c r="K261" s="151"/>
      <c r="L261" s="152"/>
      <c r="M261" s="153"/>
      <c r="N261" s="154" t="str">
        <f t="shared" si="86"/>
        <v/>
      </c>
      <c r="O261" s="156"/>
      <c r="P261" s="518" t="str">
        <f t="shared" si="87"/>
        <v/>
      </c>
      <c r="Q261" s="519"/>
      <c r="R261" s="35"/>
      <c r="S261" s="36"/>
    </row>
    <row r="262" spans="1:19" ht="12" customHeight="1">
      <c r="A262" s="157"/>
      <c r="B262" s="151"/>
      <c r="C262" s="152"/>
      <c r="D262" s="153"/>
      <c r="E262" s="154" t="str">
        <f t="shared" si="84"/>
        <v/>
      </c>
      <c r="F262" s="156"/>
      <c r="G262" s="518" t="str">
        <f t="shared" si="85"/>
        <v/>
      </c>
      <c r="H262" s="519"/>
      <c r="I262" s="519"/>
      <c r="J262" s="157"/>
      <c r="K262" s="151"/>
      <c r="L262" s="152"/>
      <c r="M262" s="153"/>
      <c r="N262" s="154" t="str">
        <f t="shared" si="86"/>
        <v/>
      </c>
      <c r="O262" s="156"/>
      <c r="P262" s="518" t="str">
        <f t="shared" si="87"/>
        <v/>
      </c>
      <c r="Q262" s="519"/>
      <c r="R262" s="35"/>
      <c r="S262" s="36"/>
    </row>
    <row r="263" spans="1:19" ht="12" customHeight="1">
      <c r="A263" s="157"/>
      <c r="B263" s="157"/>
      <c r="C263" s="152"/>
      <c r="D263" s="153"/>
      <c r="E263" s="154" t="str">
        <f t="shared" si="84"/>
        <v/>
      </c>
      <c r="F263" s="156"/>
      <c r="G263" s="518" t="str">
        <f t="shared" si="85"/>
        <v/>
      </c>
      <c r="H263" s="519"/>
      <c r="I263" s="519"/>
      <c r="J263" s="157"/>
      <c r="K263" s="157"/>
      <c r="L263" s="152"/>
      <c r="M263" s="153"/>
      <c r="N263" s="154" t="str">
        <f t="shared" si="86"/>
        <v/>
      </c>
      <c r="O263" s="156"/>
      <c r="P263" s="518" t="str">
        <f t="shared" si="87"/>
        <v/>
      </c>
      <c r="Q263" s="519"/>
      <c r="R263" s="35"/>
      <c r="S263" s="36"/>
    </row>
    <row r="264" spans="1:19" ht="12" customHeight="1">
      <c r="A264" s="157"/>
      <c r="B264" s="157"/>
      <c r="C264" s="152"/>
      <c r="D264" s="153"/>
      <c r="E264" s="154" t="str">
        <f t="shared" si="84"/>
        <v/>
      </c>
      <c r="F264" s="156"/>
      <c r="G264" s="518" t="str">
        <f t="shared" si="85"/>
        <v/>
      </c>
      <c r="H264" s="519"/>
      <c r="I264" s="519"/>
      <c r="J264" s="157"/>
      <c r="K264" s="157"/>
      <c r="L264" s="152"/>
      <c r="M264" s="153"/>
      <c r="N264" s="154" t="str">
        <f t="shared" si="86"/>
        <v/>
      </c>
      <c r="O264" s="156"/>
      <c r="P264" s="518" t="str">
        <f t="shared" si="87"/>
        <v/>
      </c>
      <c r="Q264" s="519"/>
      <c r="R264" s="35"/>
      <c r="S264" s="36"/>
    </row>
    <row r="265" spans="1:19" ht="12" customHeight="1">
      <c r="A265" s="157"/>
      <c r="B265" s="157"/>
      <c r="C265" s="152"/>
      <c r="D265" s="153"/>
      <c r="E265" s="154" t="str">
        <f t="shared" si="84"/>
        <v/>
      </c>
      <c r="F265" s="156"/>
      <c r="G265" s="518" t="str">
        <f t="shared" si="85"/>
        <v/>
      </c>
      <c r="H265" s="519"/>
      <c r="I265" s="519"/>
      <c r="J265" s="157"/>
      <c r="K265" s="157"/>
      <c r="L265" s="152"/>
      <c r="M265" s="153"/>
      <c r="N265" s="154" t="str">
        <f t="shared" si="86"/>
        <v/>
      </c>
      <c r="O265" s="156"/>
      <c r="P265" s="518" t="str">
        <f t="shared" si="87"/>
        <v/>
      </c>
      <c r="Q265" s="519"/>
      <c r="R265" s="35"/>
      <c r="S265" s="36"/>
    </row>
    <row r="266" spans="1:19" ht="12" customHeight="1">
      <c r="A266" s="157"/>
      <c r="B266" s="157"/>
      <c r="C266" s="152"/>
      <c r="D266" s="153"/>
      <c r="E266" s="154" t="str">
        <f t="shared" si="84"/>
        <v/>
      </c>
      <c r="F266" s="156"/>
      <c r="G266" s="518" t="str">
        <f t="shared" si="85"/>
        <v/>
      </c>
      <c r="H266" s="519"/>
      <c r="I266" s="519"/>
      <c r="J266" s="157"/>
      <c r="K266" s="157"/>
      <c r="L266" s="152"/>
      <c r="M266" s="153"/>
      <c r="N266" s="154" t="str">
        <f t="shared" si="86"/>
        <v/>
      </c>
      <c r="O266" s="156"/>
      <c r="P266" s="518" t="str">
        <f t="shared" si="87"/>
        <v/>
      </c>
      <c r="Q266" s="519"/>
      <c r="R266" s="35"/>
      <c r="S266" s="36"/>
    </row>
    <row r="267" spans="1:19" ht="12" customHeight="1">
      <c r="A267" s="157"/>
      <c r="B267" s="157"/>
      <c r="C267" s="152"/>
      <c r="D267" s="153"/>
      <c r="E267" s="154" t="str">
        <f t="shared" si="84"/>
        <v/>
      </c>
      <c r="F267" s="156"/>
      <c r="G267" s="518" t="str">
        <f t="shared" si="85"/>
        <v/>
      </c>
      <c r="H267" s="519"/>
      <c r="I267" s="519"/>
      <c r="J267" s="157"/>
      <c r="K267" s="157"/>
      <c r="L267" s="152"/>
      <c r="M267" s="153"/>
      <c r="N267" s="154" t="str">
        <f t="shared" si="86"/>
        <v/>
      </c>
      <c r="O267" s="156"/>
      <c r="P267" s="518" t="str">
        <f t="shared" si="87"/>
        <v/>
      </c>
      <c r="Q267" s="519"/>
      <c r="R267" s="35"/>
      <c r="S267" s="36"/>
    </row>
    <row r="268" spans="1:19" ht="12" customHeight="1">
      <c r="A268" s="157"/>
      <c r="B268" s="157"/>
      <c r="C268" s="152"/>
      <c r="D268" s="153"/>
      <c r="E268" s="154" t="str">
        <f t="shared" si="84"/>
        <v/>
      </c>
      <c r="F268" s="156"/>
      <c r="G268" s="518" t="str">
        <f t="shared" si="85"/>
        <v/>
      </c>
      <c r="H268" s="519"/>
      <c r="I268" s="519"/>
      <c r="J268" s="157"/>
      <c r="K268" s="157"/>
      <c r="L268" s="152"/>
      <c r="M268" s="153"/>
      <c r="N268" s="154" t="str">
        <f t="shared" si="86"/>
        <v/>
      </c>
      <c r="O268" s="156"/>
      <c r="P268" s="518" t="str">
        <f t="shared" si="87"/>
        <v/>
      </c>
      <c r="Q268" s="519"/>
    </row>
    <row r="269" spans="1:19" ht="12" customHeight="1">
      <c r="A269" s="157"/>
      <c r="B269" s="157"/>
      <c r="C269" s="152"/>
      <c r="D269" s="153"/>
      <c r="E269" s="154" t="str">
        <f t="shared" si="84"/>
        <v/>
      </c>
      <c r="F269" s="156"/>
      <c r="G269" s="518" t="str">
        <f t="shared" si="85"/>
        <v/>
      </c>
      <c r="H269" s="519"/>
      <c r="I269" s="519"/>
      <c r="J269" s="157"/>
      <c r="K269" s="157"/>
      <c r="L269" s="152"/>
      <c r="M269" s="153"/>
      <c r="N269" s="154" t="str">
        <f t="shared" si="86"/>
        <v/>
      </c>
      <c r="O269" s="156"/>
      <c r="P269" s="518" t="str">
        <f t="shared" si="87"/>
        <v/>
      </c>
      <c r="Q269" s="519"/>
    </row>
    <row r="270" spans="1:19" ht="12" customHeight="1">
      <c r="A270" s="157"/>
      <c r="B270" s="157"/>
      <c r="C270" s="152"/>
      <c r="D270" s="153"/>
      <c r="E270" s="154" t="str">
        <f t="shared" si="84"/>
        <v/>
      </c>
      <c r="F270" s="156"/>
      <c r="G270" s="518" t="str">
        <f t="shared" si="85"/>
        <v/>
      </c>
      <c r="H270" s="519"/>
      <c r="I270" s="519"/>
      <c r="J270" s="157"/>
      <c r="K270" s="157"/>
      <c r="L270" s="152"/>
      <c r="M270" s="153"/>
      <c r="N270" s="154" t="str">
        <f t="shared" si="86"/>
        <v/>
      </c>
      <c r="O270" s="156"/>
      <c r="P270" s="518" t="str">
        <f t="shared" si="87"/>
        <v/>
      </c>
      <c r="Q270" s="519"/>
    </row>
    <row r="271" spans="1:19" ht="36" customHeight="1" thickBot="1">
      <c r="A271" s="745" t="s">
        <v>42</v>
      </c>
      <c r="B271" s="746"/>
      <c r="C271" s="746"/>
      <c r="D271" s="746"/>
      <c r="E271" s="775"/>
      <c r="F271" s="775"/>
      <c r="G271" s="520">
        <f>SUM(G257:G270)</f>
        <v>0</v>
      </c>
      <c r="H271" s="519">
        <f>IFERROR(G271/#REF!,0)</f>
        <v>0</v>
      </c>
      <c r="I271" s="519"/>
      <c r="J271" s="745" t="s">
        <v>42</v>
      </c>
      <c r="K271" s="746"/>
      <c r="L271" s="746"/>
      <c r="M271" s="746"/>
      <c r="N271" s="775"/>
      <c r="O271" s="775"/>
      <c r="P271" s="520">
        <f>SUM(P257:P270)</f>
        <v>0</v>
      </c>
      <c r="Q271" s="519">
        <f>IFERROR(P271/#REF!,0)</f>
        <v>0</v>
      </c>
    </row>
    <row r="272" spans="1:19" s="20" customFormat="1" ht="24" customHeight="1">
      <c r="A272" s="784" t="s">
        <v>43</v>
      </c>
      <c r="B272" s="785" t="s">
        <v>44</v>
      </c>
      <c r="C272" s="785" t="s">
        <v>45</v>
      </c>
      <c r="D272" s="791" t="s">
        <v>46</v>
      </c>
      <c r="E272" s="780" t="s">
        <v>47</v>
      </c>
      <c r="F272" s="773"/>
      <c r="G272" s="521"/>
      <c r="H272" s="519"/>
      <c r="I272" s="519"/>
      <c r="J272" s="784" t="s">
        <v>43</v>
      </c>
      <c r="K272" s="785" t="s">
        <v>44</v>
      </c>
      <c r="L272" s="785" t="s">
        <v>45</v>
      </c>
      <c r="M272" s="791" t="s">
        <v>46</v>
      </c>
      <c r="N272" s="780" t="s">
        <v>47</v>
      </c>
      <c r="O272" s="773"/>
      <c r="P272" s="521"/>
      <c r="Q272" s="519"/>
    </row>
    <row r="273" spans="1:20">
      <c r="A273" s="776"/>
      <c r="B273" s="777"/>
      <c r="C273" s="777"/>
      <c r="D273" s="778"/>
      <c r="E273" s="780"/>
      <c r="F273" s="773"/>
      <c r="G273" s="521"/>
      <c r="H273" s="519"/>
      <c r="I273" s="519"/>
      <c r="J273" s="776"/>
      <c r="K273" s="777"/>
      <c r="L273" s="777"/>
      <c r="M273" s="778"/>
      <c r="N273" s="780"/>
      <c r="O273" s="773"/>
      <c r="P273" s="521"/>
      <c r="Q273" s="519"/>
    </row>
    <row r="274" spans="1:20">
      <c r="A274" s="776"/>
      <c r="B274" s="777"/>
      <c r="C274" s="777"/>
      <c r="D274" s="778"/>
      <c r="E274" s="780"/>
      <c r="F274" s="773"/>
      <c r="G274" s="521"/>
      <c r="H274" s="519"/>
      <c r="I274" s="519"/>
      <c r="J274" s="776"/>
      <c r="K274" s="777"/>
      <c r="L274" s="777"/>
      <c r="M274" s="778"/>
      <c r="N274" s="780"/>
      <c r="O274" s="773"/>
      <c r="P274" s="521"/>
      <c r="Q274" s="519"/>
    </row>
    <row r="275" spans="1:20">
      <c r="A275" s="158"/>
      <c r="B275" s="159"/>
      <c r="C275" s="160"/>
      <c r="D275" s="161" t="str">
        <f>IF(C275=0,"",B275/C275)</f>
        <v/>
      </c>
      <c r="E275" s="162"/>
      <c r="F275" s="179"/>
      <c r="G275" s="518" t="str">
        <f>IF(E275=0,"",E275*D275)</f>
        <v/>
      </c>
      <c r="H275" s="519">
        <f t="shared" ref="H275:H276" ca="1" si="88">IF(H275=0,"",H275/$G$35)</f>
        <v>0</v>
      </c>
      <c r="I275" s="519"/>
      <c r="J275" s="158"/>
      <c r="K275" s="159"/>
      <c r="L275" s="160"/>
      <c r="M275" s="161" t="str">
        <f>IF(L275=0,"",K275/L275)</f>
        <v/>
      </c>
      <c r="N275" s="162"/>
      <c r="O275" s="179"/>
      <c r="P275" s="518" t="str">
        <f>IF(N275=0,"",N275*M275)</f>
        <v/>
      </c>
      <c r="Q275" s="519">
        <f t="shared" ref="Q275:Q276" ca="1" si="89">IF(Q275=0,"",Q275/$G$35)</f>
        <v>0</v>
      </c>
    </row>
    <row r="276" spans="1:20">
      <c r="A276" s="158"/>
      <c r="B276" s="160"/>
      <c r="C276" s="160"/>
      <c r="D276" s="161" t="str">
        <f t="shared" ref="D276:D279" si="90">IF(C276=0,"",B276/C276)</f>
        <v/>
      </c>
      <c r="E276" s="162"/>
      <c r="F276" s="179"/>
      <c r="G276" s="518" t="str">
        <f t="shared" ref="G276:G279" si="91">IF(E276=0,"",E276*D276)</f>
        <v/>
      </c>
      <c r="H276" s="519">
        <f t="shared" ca="1" si="88"/>
        <v>0</v>
      </c>
      <c r="I276" s="519"/>
      <c r="J276" s="158"/>
      <c r="K276" s="160"/>
      <c r="L276" s="160"/>
      <c r="M276" s="161" t="str">
        <f t="shared" ref="M276:M279" si="92">IF(L276=0,"",K276/L276)</f>
        <v/>
      </c>
      <c r="N276" s="162"/>
      <c r="O276" s="179"/>
      <c r="P276" s="518" t="str">
        <f t="shared" ref="P276:P279" si="93">IF(N276=0,"",N276*M276)</f>
        <v/>
      </c>
      <c r="Q276" s="519">
        <f t="shared" ca="1" si="89"/>
        <v>0</v>
      </c>
    </row>
    <row r="277" spans="1:20">
      <c r="A277" s="158"/>
      <c r="B277" s="160"/>
      <c r="C277" s="160"/>
      <c r="D277" s="161" t="str">
        <f t="shared" si="90"/>
        <v/>
      </c>
      <c r="E277" s="162"/>
      <c r="F277" s="179"/>
      <c r="G277" s="518" t="str">
        <f t="shared" si="91"/>
        <v/>
      </c>
      <c r="H277" s="519">
        <f ca="1">IF(H277=0,"",H277/$G$35)</f>
        <v>0</v>
      </c>
      <c r="I277" s="519"/>
      <c r="J277" s="158"/>
      <c r="K277" s="160"/>
      <c r="L277" s="160"/>
      <c r="M277" s="161" t="str">
        <f t="shared" si="92"/>
        <v/>
      </c>
      <c r="N277" s="162"/>
      <c r="O277" s="179"/>
      <c r="P277" s="518" t="str">
        <f t="shared" si="93"/>
        <v/>
      </c>
      <c r="Q277" s="519">
        <f ca="1">IF(Q277=0,"",Q277/$G$35)</f>
        <v>0</v>
      </c>
    </row>
    <row r="278" spans="1:20">
      <c r="A278" s="163"/>
      <c r="B278" s="163"/>
      <c r="C278" s="164"/>
      <c r="D278" s="161" t="str">
        <f t="shared" si="90"/>
        <v/>
      </c>
      <c r="E278" s="165"/>
      <c r="F278" s="166"/>
      <c r="G278" s="518" t="str">
        <f t="shared" si="91"/>
        <v/>
      </c>
      <c r="H278" s="519">
        <f t="shared" ref="H278:H279" ca="1" si="94">IF(H278=0,"",H278/$G$35)</f>
        <v>0</v>
      </c>
      <c r="I278" s="519"/>
      <c r="J278" s="163"/>
      <c r="K278" s="163"/>
      <c r="L278" s="164"/>
      <c r="M278" s="161" t="str">
        <f t="shared" si="92"/>
        <v/>
      </c>
      <c r="N278" s="165"/>
      <c r="O278" s="166"/>
      <c r="P278" s="518" t="str">
        <f t="shared" si="93"/>
        <v/>
      </c>
      <c r="Q278" s="519">
        <f t="shared" ref="Q278:Q279" ca="1" si="95">IF(Q278=0,"",Q278/$G$35)</f>
        <v>0</v>
      </c>
    </row>
    <row r="279" spans="1:20">
      <c r="A279" s="163"/>
      <c r="B279" s="163"/>
      <c r="C279" s="164"/>
      <c r="D279" s="161" t="str">
        <f t="shared" si="90"/>
        <v/>
      </c>
      <c r="E279" s="165"/>
      <c r="F279" s="166"/>
      <c r="G279" s="518" t="str">
        <f t="shared" si="91"/>
        <v/>
      </c>
      <c r="H279" s="519">
        <f t="shared" ca="1" si="94"/>
        <v>0</v>
      </c>
      <c r="I279" s="519"/>
      <c r="J279" s="163"/>
      <c r="K279" s="163"/>
      <c r="L279" s="164"/>
      <c r="M279" s="161" t="str">
        <f t="shared" si="92"/>
        <v/>
      </c>
      <c r="N279" s="165"/>
      <c r="O279" s="166"/>
      <c r="P279" s="518" t="str">
        <f t="shared" si="93"/>
        <v/>
      </c>
      <c r="Q279" s="519">
        <f t="shared" ca="1" si="95"/>
        <v>0</v>
      </c>
    </row>
    <row r="280" spans="1:20" ht="15" thickBot="1">
      <c r="A280" s="745" t="s">
        <v>48</v>
      </c>
      <c r="B280" s="746"/>
      <c r="C280" s="746"/>
      <c r="D280" s="746"/>
      <c r="E280" s="746"/>
      <c r="F280" s="747"/>
      <c r="G280" s="522">
        <f>SUM(G275:G279)</f>
        <v>0</v>
      </c>
      <c r="H280" s="519">
        <f>IFERROR(G280/#REF!,0)</f>
        <v>0</v>
      </c>
      <c r="I280" s="519"/>
      <c r="J280" s="745" t="s">
        <v>48</v>
      </c>
      <c r="K280" s="746"/>
      <c r="L280" s="746"/>
      <c r="M280" s="746"/>
      <c r="N280" s="746"/>
      <c r="O280" s="747"/>
      <c r="P280" s="522">
        <f>SUM(P275:P279)</f>
        <v>0</v>
      </c>
      <c r="Q280" s="519">
        <f>IFERROR(P280/#REF!,0)</f>
        <v>0</v>
      </c>
    </row>
    <row r="281" spans="1:20" ht="15" thickBot="1">
      <c r="A281" s="748" t="s">
        <v>49</v>
      </c>
      <c r="B281" s="167" t="s">
        <v>50</v>
      </c>
      <c r="C281" s="168" t="s">
        <v>51</v>
      </c>
      <c r="D281" s="168" t="s">
        <v>52</v>
      </c>
      <c r="E281" s="169" t="s">
        <v>53</v>
      </c>
      <c r="F281" s="170" t="s">
        <v>54</v>
      </c>
      <c r="G281" s="523" t="s">
        <v>55</v>
      </c>
      <c r="H281" s="524"/>
      <c r="I281" s="524"/>
      <c r="J281" s="748" t="s">
        <v>49</v>
      </c>
      <c r="K281" s="167" t="s">
        <v>50</v>
      </c>
      <c r="L281" s="168" t="s">
        <v>51</v>
      </c>
      <c r="M281" s="168" t="s">
        <v>52</v>
      </c>
      <c r="N281" s="169" t="s">
        <v>53</v>
      </c>
      <c r="O281" s="170" t="s">
        <v>54</v>
      </c>
      <c r="P281" s="523" t="s">
        <v>55</v>
      </c>
      <c r="Q281" s="524"/>
    </row>
    <row r="282" spans="1:20" ht="15" thickBot="1">
      <c r="A282" s="749"/>
      <c r="B282" s="171"/>
      <c r="C282" s="172">
        <f>B282/D283</f>
        <v>0</v>
      </c>
      <c r="D282" s="173">
        <f>C282/8</f>
        <v>0</v>
      </c>
      <c r="E282" s="174">
        <f>D282/60</f>
        <v>0</v>
      </c>
      <c r="F282" s="175"/>
      <c r="G282" s="525">
        <f>F282*E282</f>
        <v>0</v>
      </c>
      <c r="H282" s="526"/>
      <c r="I282" s="526"/>
      <c r="J282" s="749"/>
      <c r="K282" s="171"/>
      <c r="L282" s="172">
        <f>K282/M283</f>
        <v>0</v>
      </c>
      <c r="M282" s="173">
        <f>L282/8</f>
        <v>0</v>
      </c>
      <c r="N282" s="174">
        <f>M282/60</f>
        <v>0</v>
      </c>
      <c r="O282" s="175"/>
      <c r="P282" s="525">
        <f>O282*N282</f>
        <v>0</v>
      </c>
      <c r="Q282" s="526"/>
    </row>
    <row r="283" spans="1:20" ht="15" thickBot="1">
      <c r="A283" s="176"/>
      <c r="B283" s="176"/>
      <c r="C283" s="177" t="s">
        <v>56</v>
      </c>
      <c r="D283" s="178">
        <v>26</v>
      </c>
      <c r="E283" s="176"/>
      <c r="F283" s="750" t="s">
        <v>57</v>
      </c>
      <c r="G283" s="763">
        <f>(G282+G271+G280)/G252</f>
        <v>0</v>
      </c>
      <c r="H283" s="516"/>
      <c r="I283" s="516"/>
      <c r="J283" s="176"/>
      <c r="K283" s="176"/>
      <c r="L283" s="177" t="s">
        <v>56</v>
      </c>
      <c r="M283" s="178">
        <v>26</v>
      </c>
      <c r="N283" s="176"/>
      <c r="O283" s="750" t="s">
        <v>57</v>
      </c>
      <c r="P283" s="763">
        <f>(P282+P271+P280)/P252</f>
        <v>0</v>
      </c>
      <c r="Q283" s="516"/>
      <c r="R283" s="43"/>
      <c r="S283" s="42"/>
      <c r="T283" s="44"/>
    </row>
    <row r="284" spans="1:20" ht="30" customHeight="1" thickBot="1">
      <c r="A284" s="176"/>
      <c r="B284" s="176"/>
      <c r="C284" s="176"/>
      <c r="D284" s="124"/>
      <c r="E284" s="176"/>
      <c r="F284" s="751"/>
      <c r="G284" s="764"/>
      <c r="H284" s="516"/>
      <c r="I284" s="516"/>
      <c r="J284" s="176"/>
      <c r="K284" s="176"/>
      <c r="L284" s="176"/>
      <c r="M284" s="124"/>
      <c r="N284" s="176"/>
      <c r="O284" s="751"/>
      <c r="P284" s="764"/>
      <c r="Q284" s="516"/>
      <c r="R284" s="45"/>
    </row>
    <row r="285" spans="1:20" ht="30" customHeight="1" thickBot="1">
      <c r="A285" s="176"/>
      <c r="B285" s="176"/>
      <c r="C285" s="176"/>
      <c r="D285" s="124"/>
      <c r="E285" s="176"/>
      <c r="F285" s="180"/>
      <c r="G285" s="527"/>
      <c r="H285" s="516"/>
      <c r="I285" s="516"/>
      <c r="J285" s="176"/>
      <c r="K285" s="176"/>
      <c r="L285" s="176"/>
      <c r="M285" s="124"/>
      <c r="N285" s="176"/>
      <c r="O285" s="180"/>
      <c r="P285" s="527"/>
      <c r="Q285" s="516"/>
      <c r="R285" s="45"/>
    </row>
    <row r="286" spans="1:20" ht="47.25" customHeight="1" thickBot="1">
      <c r="A286" s="143" t="s">
        <v>72</v>
      </c>
      <c r="B286" s="144"/>
      <c r="C286" s="145"/>
      <c r="D286" s="145"/>
      <c r="E286" s="145"/>
      <c r="F286" s="206" t="s">
        <v>30</v>
      </c>
      <c r="G286" s="514">
        <f>B287-D287</f>
        <v>0</v>
      </c>
      <c r="H286" s="515" t="e">
        <f>(G286/B287)</f>
        <v>#DIV/0!</v>
      </c>
      <c r="I286" s="516"/>
      <c r="J286" s="143" t="s">
        <v>73</v>
      </c>
      <c r="K286" s="144"/>
      <c r="L286" s="145"/>
      <c r="M286" s="145"/>
      <c r="N286" s="145"/>
      <c r="O286" s="206" t="s">
        <v>30</v>
      </c>
      <c r="P286" s="598">
        <f>K287-M287</f>
        <v>0</v>
      </c>
      <c r="Q286" s="599" t="e">
        <f>(P286/K287)</f>
        <v>#DIV/0!</v>
      </c>
      <c r="S286" s="31"/>
    </row>
    <row r="287" spans="1:20" ht="33" customHeight="1" thickBot="1">
      <c r="A287" s="146" t="s">
        <v>32</v>
      </c>
      <c r="B287" s="147"/>
      <c r="C287" s="148" t="s">
        <v>33</v>
      </c>
      <c r="D287" s="149">
        <f>G318</f>
        <v>0</v>
      </c>
      <c r="E287" s="771" t="s">
        <v>34</v>
      </c>
      <c r="F287" s="772"/>
      <c r="G287" s="144">
        <v>1</v>
      </c>
      <c r="H287" s="145"/>
      <c r="I287" s="145"/>
      <c r="J287" s="146" t="s">
        <v>32</v>
      </c>
      <c r="K287" s="147"/>
      <c r="L287" s="148" t="s">
        <v>33</v>
      </c>
      <c r="M287" s="597">
        <f>P318</f>
        <v>0</v>
      </c>
      <c r="N287" s="771" t="s">
        <v>34</v>
      </c>
      <c r="O287" s="772"/>
      <c r="P287" s="144">
        <v>1</v>
      </c>
      <c r="Q287" s="145"/>
      <c r="S287" s="32"/>
    </row>
    <row r="288" spans="1:20" ht="15" thickBot="1">
      <c r="A288" s="123"/>
      <c r="B288" s="123"/>
      <c r="C288" s="123"/>
      <c r="D288" s="123"/>
      <c r="E288" s="123"/>
      <c r="F288" s="123"/>
      <c r="G288" s="123"/>
      <c r="H288" s="150"/>
      <c r="I288" s="150"/>
      <c r="J288" s="123"/>
      <c r="K288" s="123"/>
      <c r="L288" s="123"/>
      <c r="M288" s="123"/>
      <c r="N288" s="123"/>
      <c r="O288" s="123"/>
      <c r="P288" s="123"/>
      <c r="Q288" s="150"/>
      <c r="S288" s="33"/>
    </row>
    <row r="289" spans="1:19" ht="23.25" customHeight="1">
      <c r="A289" s="760" t="s">
        <v>35</v>
      </c>
      <c r="B289" s="757" t="s">
        <v>36</v>
      </c>
      <c r="C289" s="757" t="s">
        <v>37</v>
      </c>
      <c r="D289" s="757" t="s">
        <v>38</v>
      </c>
      <c r="E289" s="765" t="s">
        <v>39</v>
      </c>
      <c r="F289" s="757" t="s">
        <v>40</v>
      </c>
      <c r="G289" s="768" t="s">
        <v>41</v>
      </c>
      <c r="H289" s="773"/>
      <c r="I289" s="179"/>
      <c r="J289" s="760" t="s">
        <v>35</v>
      </c>
      <c r="K289" s="757" t="s">
        <v>36</v>
      </c>
      <c r="L289" s="757" t="s">
        <v>37</v>
      </c>
      <c r="M289" s="757" t="s">
        <v>38</v>
      </c>
      <c r="N289" s="788" t="s">
        <v>39</v>
      </c>
      <c r="O289" s="757" t="s">
        <v>40</v>
      </c>
      <c r="P289" s="754" t="s">
        <v>41</v>
      </c>
      <c r="Q289" s="773"/>
    </row>
    <row r="290" spans="1:19">
      <c r="A290" s="761"/>
      <c r="B290" s="758"/>
      <c r="C290" s="758"/>
      <c r="D290" s="758"/>
      <c r="E290" s="766"/>
      <c r="F290" s="758"/>
      <c r="G290" s="769"/>
      <c r="H290" s="773"/>
      <c r="I290" s="179"/>
      <c r="J290" s="761"/>
      <c r="K290" s="758"/>
      <c r="L290" s="758"/>
      <c r="M290" s="758"/>
      <c r="N290" s="789"/>
      <c r="O290" s="758"/>
      <c r="P290" s="755"/>
      <c r="Q290" s="773"/>
      <c r="R290" s="34"/>
      <c r="S290" s="34"/>
    </row>
    <row r="291" spans="1:19" ht="15" thickBot="1">
      <c r="A291" s="762"/>
      <c r="B291" s="759"/>
      <c r="C291" s="759"/>
      <c r="D291" s="759"/>
      <c r="E291" s="767"/>
      <c r="F291" s="759"/>
      <c r="G291" s="770"/>
      <c r="H291" s="773"/>
      <c r="I291" s="179"/>
      <c r="J291" s="762"/>
      <c r="K291" s="759"/>
      <c r="L291" s="759"/>
      <c r="M291" s="759"/>
      <c r="N291" s="790"/>
      <c r="O291" s="759"/>
      <c r="P291" s="756"/>
      <c r="Q291" s="773"/>
      <c r="R291" s="35"/>
      <c r="S291" s="36"/>
    </row>
    <row r="292" spans="1:19" ht="12" customHeight="1">
      <c r="A292" s="517"/>
      <c r="B292" s="151"/>
      <c r="C292" s="152"/>
      <c r="D292" s="153"/>
      <c r="E292" s="154" t="str">
        <f>IF(D292=0,"",C292/D292)</f>
        <v/>
      </c>
      <c r="F292" s="155"/>
      <c r="G292" s="518" t="str">
        <f>IF(F292=0,"",F292*E292)</f>
        <v/>
      </c>
      <c r="H292" s="519"/>
      <c r="I292" s="519"/>
      <c r="J292" s="517"/>
      <c r="K292" s="151"/>
      <c r="L292" s="152"/>
      <c r="M292" s="153"/>
      <c r="N292" s="596" t="str">
        <f>IF(M292=0,"",L292/M292)</f>
        <v/>
      </c>
      <c r="O292" s="155"/>
      <c r="P292" s="600" t="str">
        <f>IF(O292=0,"",O292*N292)</f>
        <v/>
      </c>
      <c r="Q292" s="519"/>
      <c r="R292" s="35"/>
      <c r="S292" s="36"/>
    </row>
    <row r="293" spans="1:19" ht="12" customHeight="1">
      <c r="A293" s="517"/>
      <c r="B293" s="151"/>
      <c r="C293" s="152"/>
      <c r="D293" s="153"/>
      <c r="E293" s="154" t="str">
        <f t="shared" ref="E293:E305" si="96">IF(D293=0,"",C293/D293)</f>
        <v/>
      </c>
      <c r="F293" s="156"/>
      <c r="G293" s="518" t="str">
        <f t="shared" ref="G293:G305" si="97">IF(F293=0,"",F293*E293)</f>
        <v/>
      </c>
      <c r="H293" s="519"/>
      <c r="I293" s="519"/>
      <c r="J293" s="517"/>
      <c r="K293" s="151"/>
      <c r="L293" s="152"/>
      <c r="M293" s="153"/>
      <c r="N293" s="596" t="str">
        <f t="shared" ref="N293:N305" si="98">IF(M293=0,"",L293/M293)</f>
        <v/>
      </c>
      <c r="O293" s="156"/>
      <c r="P293" s="600" t="str">
        <f t="shared" ref="P293:P305" si="99">IF(O293=0,"",O293*N293)</f>
        <v/>
      </c>
      <c r="Q293" s="519"/>
      <c r="R293" s="35"/>
      <c r="S293" s="36"/>
    </row>
    <row r="294" spans="1:19" ht="12" customHeight="1">
      <c r="A294" s="517"/>
      <c r="B294" s="151"/>
      <c r="C294" s="152"/>
      <c r="D294" s="153"/>
      <c r="E294" s="154" t="str">
        <f t="shared" si="96"/>
        <v/>
      </c>
      <c r="F294" s="156"/>
      <c r="G294" s="518" t="str">
        <f t="shared" si="97"/>
        <v/>
      </c>
      <c r="H294" s="519"/>
      <c r="I294" s="519"/>
      <c r="J294" s="517"/>
      <c r="K294" s="151"/>
      <c r="L294" s="152"/>
      <c r="M294" s="153"/>
      <c r="N294" s="596" t="str">
        <f t="shared" si="98"/>
        <v/>
      </c>
      <c r="O294" s="156"/>
      <c r="P294" s="600" t="str">
        <f t="shared" si="99"/>
        <v/>
      </c>
      <c r="Q294" s="519"/>
      <c r="R294" s="35"/>
      <c r="S294" s="36"/>
    </row>
    <row r="295" spans="1:19" ht="12" customHeight="1">
      <c r="A295" s="517"/>
      <c r="B295" s="151"/>
      <c r="C295" s="152"/>
      <c r="D295" s="153"/>
      <c r="E295" s="154" t="str">
        <f t="shared" si="96"/>
        <v/>
      </c>
      <c r="F295" s="156"/>
      <c r="G295" s="518" t="str">
        <f t="shared" si="97"/>
        <v/>
      </c>
      <c r="H295" s="519"/>
      <c r="I295" s="519"/>
      <c r="J295" s="517"/>
      <c r="K295" s="151"/>
      <c r="L295" s="152"/>
      <c r="M295" s="153"/>
      <c r="N295" s="596" t="str">
        <f t="shared" si="98"/>
        <v/>
      </c>
      <c r="O295" s="156"/>
      <c r="P295" s="600" t="str">
        <f t="shared" si="99"/>
        <v/>
      </c>
      <c r="Q295" s="519"/>
      <c r="R295" s="35"/>
      <c r="S295" s="36"/>
    </row>
    <row r="296" spans="1:19" ht="12" customHeight="1">
      <c r="A296" s="157"/>
      <c r="B296" s="151"/>
      <c r="C296" s="152"/>
      <c r="D296" s="153"/>
      <c r="E296" s="154" t="str">
        <f t="shared" si="96"/>
        <v/>
      </c>
      <c r="F296" s="156"/>
      <c r="G296" s="518" t="str">
        <f t="shared" si="97"/>
        <v/>
      </c>
      <c r="H296" s="519"/>
      <c r="I296" s="519"/>
      <c r="J296" s="157"/>
      <c r="K296" s="151"/>
      <c r="L296" s="152"/>
      <c r="M296" s="153"/>
      <c r="N296" s="596" t="str">
        <f t="shared" si="98"/>
        <v/>
      </c>
      <c r="O296" s="156"/>
      <c r="P296" s="600" t="str">
        <f t="shared" si="99"/>
        <v/>
      </c>
      <c r="Q296" s="519"/>
      <c r="R296" s="35"/>
      <c r="S296" s="36"/>
    </row>
    <row r="297" spans="1:19" ht="12" customHeight="1">
      <c r="A297" s="157"/>
      <c r="B297" s="151"/>
      <c r="C297" s="152"/>
      <c r="D297" s="153"/>
      <c r="E297" s="154" t="str">
        <f t="shared" si="96"/>
        <v/>
      </c>
      <c r="F297" s="156"/>
      <c r="G297" s="518" t="str">
        <f t="shared" si="97"/>
        <v/>
      </c>
      <c r="H297" s="519"/>
      <c r="I297" s="519"/>
      <c r="J297" s="157"/>
      <c r="K297" s="151"/>
      <c r="L297" s="152"/>
      <c r="M297" s="153"/>
      <c r="N297" s="596" t="str">
        <f t="shared" si="98"/>
        <v/>
      </c>
      <c r="O297" s="156"/>
      <c r="P297" s="600" t="str">
        <f t="shared" si="99"/>
        <v/>
      </c>
      <c r="Q297" s="519"/>
      <c r="R297" s="35"/>
      <c r="S297" s="36"/>
    </row>
    <row r="298" spans="1:19" ht="12" customHeight="1">
      <c r="A298" s="157"/>
      <c r="B298" s="157"/>
      <c r="C298" s="152"/>
      <c r="D298" s="153"/>
      <c r="E298" s="154" t="str">
        <f t="shared" si="96"/>
        <v/>
      </c>
      <c r="F298" s="156"/>
      <c r="G298" s="518" t="str">
        <f t="shared" si="97"/>
        <v/>
      </c>
      <c r="H298" s="519"/>
      <c r="I298" s="519"/>
      <c r="J298" s="157"/>
      <c r="K298" s="157"/>
      <c r="L298" s="152"/>
      <c r="M298" s="153"/>
      <c r="N298" s="596" t="str">
        <f t="shared" si="98"/>
        <v/>
      </c>
      <c r="O298" s="156"/>
      <c r="P298" s="600" t="str">
        <f t="shared" si="99"/>
        <v/>
      </c>
      <c r="Q298" s="519"/>
      <c r="R298" s="35"/>
      <c r="S298" s="36"/>
    </row>
    <row r="299" spans="1:19" ht="12" customHeight="1">
      <c r="A299" s="157"/>
      <c r="B299" s="157"/>
      <c r="C299" s="152"/>
      <c r="D299" s="153"/>
      <c r="E299" s="154" t="str">
        <f t="shared" si="96"/>
        <v/>
      </c>
      <c r="F299" s="156"/>
      <c r="G299" s="518" t="str">
        <f t="shared" si="97"/>
        <v/>
      </c>
      <c r="H299" s="519"/>
      <c r="I299" s="519"/>
      <c r="J299" s="157"/>
      <c r="K299" s="157"/>
      <c r="L299" s="152"/>
      <c r="M299" s="153"/>
      <c r="N299" s="596" t="str">
        <f t="shared" si="98"/>
        <v/>
      </c>
      <c r="O299" s="156"/>
      <c r="P299" s="600" t="str">
        <f t="shared" si="99"/>
        <v/>
      </c>
      <c r="Q299" s="519"/>
      <c r="R299" s="35"/>
      <c r="S299" s="36"/>
    </row>
    <row r="300" spans="1:19" ht="12" customHeight="1">
      <c r="A300" s="157"/>
      <c r="B300" s="157"/>
      <c r="C300" s="152"/>
      <c r="D300" s="153"/>
      <c r="E300" s="154" t="str">
        <f t="shared" si="96"/>
        <v/>
      </c>
      <c r="F300" s="156"/>
      <c r="G300" s="518" t="str">
        <f t="shared" si="97"/>
        <v/>
      </c>
      <c r="H300" s="519"/>
      <c r="I300" s="519"/>
      <c r="J300" s="157"/>
      <c r="K300" s="157"/>
      <c r="L300" s="152"/>
      <c r="M300" s="153"/>
      <c r="N300" s="596" t="str">
        <f t="shared" si="98"/>
        <v/>
      </c>
      <c r="O300" s="156"/>
      <c r="P300" s="600" t="str">
        <f t="shared" si="99"/>
        <v/>
      </c>
      <c r="Q300" s="519"/>
      <c r="R300" s="35"/>
      <c r="S300" s="36"/>
    </row>
    <row r="301" spans="1:19" ht="12" customHeight="1">
      <c r="A301" s="157"/>
      <c r="B301" s="157"/>
      <c r="C301" s="152"/>
      <c r="D301" s="153"/>
      <c r="E301" s="154" t="str">
        <f t="shared" si="96"/>
        <v/>
      </c>
      <c r="F301" s="156"/>
      <c r="G301" s="518" t="str">
        <f t="shared" si="97"/>
        <v/>
      </c>
      <c r="H301" s="519"/>
      <c r="I301" s="519"/>
      <c r="J301" s="157"/>
      <c r="K301" s="157"/>
      <c r="L301" s="152"/>
      <c r="M301" s="153"/>
      <c r="N301" s="596" t="str">
        <f t="shared" si="98"/>
        <v/>
      </c>
      <c r="O301" s="156"/>
      <c r="P301" s="600" t="str">
        <f t="shared" si="99"/>
        <v/>
      </c>
      <c r="Q301" s="519"/>
      <c r="R301" s="35"/>
      <c r="S301" s="36"/>
    </row>
    <row r="302" spans="1:19" ht="12" customHeight="1">
      <c r="A302" s="157"/>
      <c r="B302" s="157"/>
      <c r="C302" s="152"/>
      <c r="D302" s="153"/>
      <c r="E302" s="154" t="str">
        <f t="shared" si="96"/>
        <v/>
      </c>
      <c r="F302" s="156"/>
      <c r="G302" s="518" t="str">
        <f t="shared" si="97"/>
        <v/>
      </c>
      <c r="H302" s="519"/>
      <c r="I302" s="519"/>
      <c r="J302" s="157"/>
      <c r="K302" s="157"/>
      <c r="L302" s="152"/>
      <c r="M302" s="153"/>
      <c r="N302" s="596" t="str">
        <f t="shared" si="98"/>
        <v/>
      </c>
      <c r="O302" s="156"/>
      <c r="P302" s="600" t="str">
        <f t="shared" si="99"/>
        <v/>
      </c>
      <c r="Q302" s="519"/>
      <c r="R302" s="35"/>
      <c r="S302" s="36"/>
    </row>
    <row r="303" spans="1:19" ht="12" customHeight="1">
      <c r="A303" s="157"/>
      <c r="B303" s="157"/>
      <c r="C303" s="152"/>
      <c r="D303" s="153"/>
      <c r="E303" s="154" t="str">
        <f t="shared" si="96"/>
        <v/>
      </c>
      <c r="F303" s="156"/>
      <c r="G303" s="518" t="str">
        <f t="shared" si="97"/>
        <v/>
      </c>
      <c r="H303" s="519"/>
      <c r="I303" s="519"/>
      <c r="J303" s="157"/>
      <c r="K303" s="157"/>
      <c r="L303" s="152"/>
      <c r="M303" s="153"/>
      <c r="N303" s="596" t="str">
        <f t="shared" si="98"/>
        <v/>
      </c>
      <c r="O303" s="156"/>
      <c r="P303" s="600" t="str">
        <f t="shared" si="99"/>
        <v/>
      </c>
      <c r="Q303" s="519"/>
    </row>
    <row r="304" spans="1:19" ht="12" customHeight="1">
      <c r="A304" s="157"/>
      <c r="B304" s="157"/>
      <c r="C304" s="152"/>
      <c r="D304" s="153"/>
      <c r="E304" s="154" t="str">
        <f t="shared" si="96"/>
        <v/>
      </c>
      <c r="F304" s="156"/>
      <c r="G304" s="518" t="str">
        <f t="shared" si="97"/>
        <v/>
      </c>
      <c r="H304" s="519"/>
      <c r="I304" s="519"/>
      <c r="J304" s="157"/>
      <c r="K304" s="157"/>
      <c r="L304" s="152"/>
      <c r="M304" s="153"/>
      <c r="N304" s="596" t="str">
        <f t="shared" si="98"/>
        <v/>
      </c>
      <c r="O304" s="156"/>
      <c r="P304" s="600" t="str">
        <f t="shared" si="99"/>
        <v/>
      </c>
      <c r="Q304" s="519"/>
    </row>
    <row r="305" spans="1:20" ht="12" customHeight="1">
      <c r="A305" s="157"/>
      <c r="B305" s="157"/>
      <c r="C305" s="152"/>
      <c r="D305" s="153"/>
      <c r="E305" s="154" t="str">
        <f t="shared" si="96"/>
        <v/>
      </c>
      <c r="F305" s="156"/>
      <c r="G305" s="518" t="str">
        <f t="shared" si="97"/>
        <v/>
      </c>
      <c r="H305" s="519"/>
      <c r="I305" s="519"/>
      <c r="J305" s="157"/>
      <c r="K305" s="157"/>
      <c r="L305" s="152"/>
      <c r="M305" s="153"/>
      <c r="N305" s="596" t="str">
        <f t="shared" si="98"/>
        <v/>
      </c>
      <c r="O305" s="156"/>
      <c r="P305" s="600" t="str">
        <f t="shared" si="99"/>
        <v/>
      </c>
      <c r="Q305" s="519"/>
    </row>
    <row r="306" spans="1:20" ht="25.5" customHeight="1" thickBot="1">
      <c r="A306" s="745" t="s">
        <v>42</v>
      </c>
      <c r="B306" s="746"/>
      <c r="C306" s="746"/>
      <c r="D306" s="746"/>
      <c r="E306" s="775"/>
      <c r="F306" s="775"/>
      <c r="G306" s="520">
        <f>SUM(G292:G305)</f>
        <v>0</v>
      </c>
      <c r="H306" s="519">
        <f>IFERROR(G306/#REF!,0)</f>
        <v>0</v>
      </c>
      <c r="I306" s="519"/>
      <c r="J306" s="745" t="s">
        <v>42</v>
      </c>
      <c r="K306" s="746"/>
      <c r="L306" s="746"/>
      <c r="M306" s="746"/>
      <c r="N306" s="775"/>
      <c r="O306" s="775"/>
      <c r="P306" s="601">
        <f>SUM(P292:P305)</f>
        <v>0</v>
      </c>
      <c r="Q306" s="519">
        <f>IFERROR(P306/#REF!,0)</f>
        <v>0</v>
      </c>
    </row>
    <row r="307" spans="1:20" s="20" customFormat="1" ht="24" customHeight="1">
      <c r="A307" s="784" t="s">
        <v>43</v>
      </c>
      <c r="B307" s="785" t="s">
        <v>44</v>
      </c>
      <c r="C307" s="785" t="s">
        <v>45</v>
      </c>
      <c r="D307" s="791" t="s">
        <v>46</v>
      </c>
      <c r="E307" s="780" t="s">
        <v>47</v>
      </c>
      <c r="F307" s="773"/>
      <c r="G307" s="521"/>
      <c r="H307" s="519"/>
      <c r="I307" s="519"/>
      <c r="J307" s="784" t="s">
        <v>43</v>
      </c>
      <c r="K307" s="785" t="s">
        <v>44</v>
      </c>
      <c r="L307" s="785" t="s">
        <v>45</v>
      </c>
      <c r="M307" s="786" t="s">
        <v>46</v>
      </c>
      <c r="N307" s="780" t="s">
        <v>47</v>
      </c>
      <c r="O307" s="773"/>
      <c r="P307" s="521"/>
      <c r="Q307" s="519"/>
    </row>
    <row r="308" spans="1:20">
      <c r="A308" s="776"/>
      <c r="B308" s="777"/>
      <c r="C308" s="777"/>
      <c r="D308" s="778"/>
      <c r="E308" s="780"/>
      <c r="F308" s="773"/>
      <c r="G308" s="521"/>
      <c r="H308" s="519"/>
      <c r="I308" s="519"/>
      <c r="J308" s="776"/>
      <c r="K308" s="777"/>
      <c r="L308" s="777"/>
      <c r="M308" s="787"/>
      <c r="N308" s="780"/>
      <c r="O308" s="773"/>
      <c r="P308" s="521"/>
      <c r="Q308" s="519"/>
    </row>
    <row r="309" spans="1:20">
      <c r="A309" s="776"/>
      <c r="B309" s="777"/>
      <c r="C309" s="777"/>
      <c r="D309" s="778"/>
      <c r="E309" s="780"/>
      <c r="F309" s="773"/>
      <c r="G309" s="521"/>
      <c r="H309" s="519"/>
      <c r="I309" s="519"/>
      <c r="J309" s="776"/>
      <c r="K309" s="777"/>
      <c r="L309" s="777"/>
      <c r="M309" s="787"/>
      <c r="N309" s="780"/>
      <c r="O309" s="773"/>
      <c r="P309" s="521"/>
      <c r="Q309" s="519"/>
    </row>
    <row r="310" spans="1:20">
      <c r="A310" s="158"/>
      <c r="B310" s="159"/>
      <c r="C310" s="160"/>
      <c r="D310" s="161" t="str">
        <f>IF(C310=0,"",B310/C310)</f>
        <v/>
      </c>
      <c r="E310" s="162"/>
      <c r="F310" s="179"/>
      <c r="G310" s="518" t="str">
        <f>IF(E310=0,"",E310*D310)</f>
        <v/>
      </c>
      <c r="H310" s="519">
        <f t="shared" ref="H310:H311" ca="1" si="100">IF(H310=0,"",H310/$G$35)</f>
        <v>0</v>
      </c>
      <c r="I310" s="519"/>
      <c r="J310" s="158"/>
      <c r="K310" s="159"/>
      <c r="L310" s="160"/>
      <c r="M310" s="602" t="str">
        <f>IF(L310=0,"",K310/L310)</f>
        <v/>
      </c>
      <c r="N310" s="162"/>
      <c r="O310" s="179"/>
      <c r="P310" s="600" t="str">
        <f>IF(N310=0,"",N310*M310)</f>
        <v/>
      </c>
      <c r="Q310" s="519">
        <f t="shared" ref="Q310:Q311" ca="1" si="101">IF(Q310=0,"",Q310/$G$35)</f>
        <v>0</v>
      </c>
    </row>
    <row r="311" spans="1:20">
      <c r="A311" s="158"/>
      <c r="B311" s="160"/>
      <c r="C311" s="160"/>
      <c r="D311" s="161" t="str">
        <f t="shared" ref="D311:D314" si="102">IF(C311=0,"",B311/C311)</f>
        <v/>
      </c>
      <c r="E311" s="162"/>
      <c r="F311" s="179"/>
      <c r="G311" s="518" t="str">
        <f t="shared" ref="G311:G314" si="103">IF(E311=0,"",E311*D311)</f>
        <v/>
      </c>
      <c r="H311" s="519">
        <f t="shared" ca="1" si="100"/>
        <v>0</v>
      </c>
      <c r="I311" s="519"/>
      <c r="J311" s="158"/>
      <c r="K311" s="160"/>
      <c r="L311" s="160"/>
      <c r="M311" s="602" t="str">
        <f t="shared" ref="M311:M314" si="104">IF(L311=0,"",K311/L311)</f>
        <v/>
      </c>
      <c r="N311" s="162"/>
      <c r="O311" s="179"/>
      <c r="P311" s="600" t="str">
        <f t="shared" ref="P311:P314" si="105">IF(N311=0,"",N311*M311)</f>
        <v/>
      </c>
      <c r="Q311" s="519">
        <f t="shared" ca="1" si="101"/>
        <v>0</v>
      </c>
    </row>
    <row r="312" spans="1:20">
      <c r="A312" s="158"/>
      <c r="B312" s="160"/>
      <c r="C312" s="160"/>
      <c r="D312" s="161" t="str">
        <f t="shared" si="102"/>
        <v/>
      </c>
      <c r="E312" s="162"/>
      <c r="F312" s="179"/>
      <c r="G312" s="518" t="str">
        <f t="shared" si="103"/>
        <v/>
      </c>
      <c r="H312" s="519">
        <f ca="1">IF(H312=0,"",H312/$G$35)</f>
        <v>0</v>
      </c>
      <c r="I312" s="519"/>
      <c r="J312" s="158"/>
      <c r="K312" s="160"/>
      <c r="L312" s="160"/>
      <c r="M312" s="602" t="str">
        <f t="shared" si="104"/>
        <v/>
      </c>
      <c r="N312" s="162"/>
      <c r="O312" s="179"/>
      <c r="P312" s="600" t="str">
        <f t="shared" si="105"/>
        <v/>
      </c>
      <c r="Q312" s="519">
        <f ca="1">IF(Q312=0,"",Q312/$G$35)</f>
        <v>0</v>
      </c>
    </row>
    <row r="313" spans="1:20">
      <c r="A313" s="163"/>
      <c r="B313" s="163"/>
      <c r="C313" s="164"/>
      <c r="D313" s="161" t="str">
        <f t="shared" si="102"/>
        <v/>
      </c>
      <c r="E313" s="165"/>
      <c r="F313" s="166"/>
      <c r="G313" s="518" t="str">
        <f t="shared" si="103"/>
        <v/>
      </c>
      <c r="H313" s="519">
        <f t="shared" ref="H313:H314" ca="1" si="106">IF(H313=0,"",H313/$G$35)</f>
        <v>0</v>
      </c>
      <c r="I313" s="519"/>
      <c r="J313" s="163"/>
      <c r="K313" s="163"/>
      <c r="L313" s="164"/>
      <c r="M313" s="602" t="str">
        <f t="shared" si="104"/>
        <v/>
      </c>
      <c r="N313" s="165"/>
      <c r="O313" s="166"/>
      <c r="P313" s="600" t="str">
        <f t="shared" si="105"/>
        <v/>
      </c>
      <c r="Q313" s="519">
        <f t="shared" ref="Q313:Q314" ca="1" si="107">IF(Q313=0,"",Q313/$G$35)</f>
        <v>0</v>
      </c>
    </row>
    <row r="314" spans="1:20">
      <c r="A314" s="163"/>
      <c r="B314" s="163"/>
      <c r="C314" s="164"/>
      <c r="D314" s="161" t="str">
        <f t="shared" si="102"/>
        <v/>
      </c>
      <c r="E314" s="165"/>
      <c r="F314" s="166"/>
      <c r="G314" s="518" t="str">
        <f t="shared" si="103"/>
        <v/>
      </c>
      <c r="H314" s="519">
        <f t="shared" ca="1" si="106"/>
        <v>0</v>
      </c>
      <c r="I314" s="519"/>
      <c r="J314" s="163"/>
      <c r="K314" s="163"/>
      <c r="L314" s="164"/>
      <c r="M314" s="602" t="str">
        <f t="shared" si="104"/>
        <v/>
      </c>
      <c r="N314" s="165"/>
      <c r="O314" s="166"/>
      <c r="P314" s="600" t="str">
        <f t="shared" si="105"/>
        <v/>
      </c>
      <c r="Q314" s="519">
        <f t="shared" ca="1" si="107"/>
        <v>0</v>
      </c>
    </row>
    <row r="315" spans="1:20" ht="15" thickBot="1">
      <c r="A315" s="745" t="s">
        <v>48</v>
      </c>
      <c r="B315" s="746"/>
      <c r="C315" s="746"/>
      <c r="D315" s="746"/>
      <c r="E315" s="746"/>
      <c r="F315" s="747"/>
      <c r="G315" s="522">
        <f>SUM(G310:G314)</f>
        <v>0</v>
      </c>
      <c r="H315" s="519">
        <f>IFERROR(G315/#REF!,0)</f>
        <v>0</v>
      </c>
      <c r="I315" s="519"/>
      <c r="J315" s="745" t="s">
        <v>48</v>
      </c>
      <c r="K315" s="746"/>
      <c r="L315" s="746"/>
      <c r="M315" s="746"/>
      <c r="N315" s="746"/>
      <c r="O315" s="747"/>
      <c r="P315" s="603">
        <f>SUM(P310:P314)</f>
        <v>0</v>
      </c>
      <c r="Q315" s="519">
        <f>IFERROR(P315/#REF!,0)</f>
        <v>0</v>
      </c>
    </row>
    <row r="316" spans="1:20" ht="15" thickBot="1">
      <c r="A316" s="748" t="s">
        <v>49</v>
      </c>
      <c r="B316" s="167" t="s">
        <v>50</v>
      </c>
      <c r="C316" s="168" t="s">
        <v>51</v>
      </c>
      <c r="D316" s="168" t="s">
        <v>52</v>
      </c>
      <c r="E316" s="169" t="s">
        <v>53</v>
      </c>
      <c r="F316" s="170" t="s">
        <v>54</v>
      </c>
      <c r="G316" s="523" t="s">
        <v>55</v>
      </c>
      <c r="H316" s="524"/>
      <c r="I316" s="524"/>
      <c r="J316" s="748" t="s">
        <v>49</v>
      </c>
      <c r="K316" s="167" t="s">
        <v>50</v>
      </c>
      <c r="L316" s="168" t="s">
        <v>51</v>
      </c>
      <c r="M316" s="168" t="s">
        <v>52</v>
      </c>
      <c r="N316" s="169" t="s">
        <v>53</v>
      </c>
      <c r="O316" s="170" t="s">
        <v>54</v>
      </c>
      <c r="P316" s="604" t="s">
        <v>55</v>
      </c>
      <c r="Q316" s="524"/>
    </row>
    <row r="317" spans="1:20" ht="15" thickBot="1">
      <c r="A317" s="749"/>
      <c r="B317" s="171"/>
      <c r="C317" s="172">
        <f>B317/D318</f>
        <v>0</v>
      </c>
      <c r="D317" s="173">
        <f>C317/8</f>
        <v>0</v>
      </c>
      <c r="E317" s="174">
        <f>D317/60</f>
        <v>0</v>
      </c>
      <c r="F317" s="175"/>
      <c r="G317" s="525">
        <f>F317*E317</f>
        <v>0</v>
      </c>
      <c r="H317" s="526"/>
      <c r="I317" s="526"/>
      <c r="J317" s="749"/>
      <c r="K317" s="171"/>
      <c r="L317" s="172">
        <f>K317/M318</f>
        <v>0</v>
      </c>
      <c r="M317" s="173">
        <f>L317/8</f>
        <v>0</v>
      </c>
      <c r="N317" s="174">
        <f>M317/60</f>
        <v>0</v>
      </c>
      <c r="O317" s="175"/>
      <c r="P317" s="605">
        <f>O317*N317</f>
        <v>0</v>
      </c>
      <c r="Q317" s="526"/>
    </row>
    <row r="318" spans="1:20" ht="15" thickBot="1">
      <c r="A318" s="176"/>
      <c r="B318" s="176"/>
      <c r="C318" s="177" t="s">
        <v>56</v>
      </c>
      <c r="D318" s="178">
        <v>26</v>
      </c>
      <c r="E318" s="176"/>
      <c r="F318" s="750" t="s">
        <v>57</v>
      </c>
      <c r="G318" s="763">
        <f>(G317+G306+G315)/G287</f>
        <v>0</v>
      </c>
      <c r="H318" s="516"/>
      <c r="I318" s="516"/>
      <c r="J318" s="176"/>
      <c r="K318" s="176"/>
      <c r="L318" s="177" t="s">
        <v>56</v>
      </c>
      <c r="M318" s="178">
        <v>26</v>
      </c>
      <c r="N318" s="176"/>
      <c r="O318" s="750" t="s">
        <v>57</v>
      </c>
      <c r="P318" s="752">
        <f>(P317+P306+P315)/P287</f>
        <v>0</v>
      </c>
      <c r="Q318" s="516"/>
      <c r="R318" s="43"/>
      <c r="S318" s="42"/>
      <c r="T318" s="44"/>
    </row>
    <row r="319" spans="1:20" ht="30" customHeight="1" thickBot="1">
      <c r="A319" s="176"/>
      <c r="B319" s="176"/>
      <c r="C319" s="176"/>
      <c r="D319" s="124"/>
      <c r="E319" s="176"/>
      <c r="F319" s="751"/>
      <c r="G319" s="764"/>
      <c r="H319" s="516"/>
      <c r="I319" s="516"/>
      <c r="J319" s="176"/>
      <c r="K319" s="176"/>
      <c r="L319" s="176"/>
      <c r="M319" s="124"/>
      <c r="N319" s="176"/>
      <c r="O319" s="751"/>
      <c r="P319" s="753"/>
      <c r="Q319" s="516"/>
      <c r="R319" s="45"/>
    </row>
    <row r="320" spans="1:20">
      <c r="A320" s="37"/>
      <c r="B320" s="37"/>
      <c r="C320" s="37"/>
      <c r="D320" s="37"/>
      <c r="E320" s="37"/>
      <c r="F320" s="49"/>
      <c r="G320" s="50"/>
      <c r="H320" s="50"/>
      <c r="I320" s="50"/>
      <c r="J320" s="50"/>
      <c r="K320" s="37"/>
      <c r="L320" s="37"/>
      <c r="M320" s="37"/>
      <c r="N320" s="37"/>
      <c r="O320" s="49"/>
      <c r="P320" s="41"/>
      <c r="Q320" s="142"/>
      <c r="R320" s="142"/>
      <c r="S320" s="46"/>
    </row>
    <row r="321" spans="1:19" ht="15" thickBot="1">
      <c r="A321" s="37"/>
      <c r="B321" s="37"/>
      <c r="C321" s="37"/>
      <c r="D321" s="37"/>
      <c r="E321" s="37"/>
      <c r="F321" s="49"/>
      <c r="G321" s="50"/>
      <c r="H321" s="50"/>
      <c r="I321" s="50"/>
      <c r="J321" s="50"/>
      <c r="K321" s="37"/>
      <c r="L321" s="37"/>
      <c r="M321" s="37"/>
      <c r="N321" s="37"/>
      <c r="O321" s="49"/>
      <c r="P321" s="41"/>
      <c r="Q321" s="142"/>
      <c r="R321" s="142"/>
      <c r="S321" s="46"/>
    </row>
    <row r="322" spans="1:19" ht="51" customHeight="1" thickBot="1">
      <c r="A322" s="143" t="s">
        <v>74</v>
      </c>
      <c r="B322" s="200"/>
      <c r="C322" s="145"/>
      <c r="D322" s="145"/>
      <c r="E322" s="145"/>
      <c r="F322" s="206" t="s">
        <v>30</v>
      </c>
      <c r="G322" s="514">
        <f>B323-D323</f>
        <v>0</v>
      </c>
      <c r="H322" s="515" t="e">
        <f>(G322/B323)</f>
        <v>#DIV/0!</v>
      </c>
      <c r="I322" s="516"/>
      <c r="J322" s="143" t="s">
        <v>75</v>
      </c>
      <c r="K322" s="144"/>
      <c r="L322" s="145"/>
      <c r="M322" s="145"/>
      <c r="N322" s="145"/>
      <c r="O322" s="206" t="s">
        <v>30</v>
      </c>
      <c r="P322" s="598">
        <f>K323-M323</f>
        <v>0</v>
      </c>
      <c r="Q322" s="599" t="e">
        <f>(P322/K323)</f>
        <v>#DIV/0!</v>
      </c>
      <c r="S322" s="31"/>
    </row>
    <row r="323" spans="1:19" ht="33" customHeight="1" thickBot="1">
      <c r="A323" s="146" t="s">
        <v>32</v>
      </c>
      <c r="B323" s="147"/>
      <c r="C323" s="148" t="s">
        <v>33</v>
      </c>
      <c r="D323" s="149">
        <f>G354</f>
        <v>0</v>
      </c>
      <c r="E323" s="771" t="s">
        <v>34</v>
      </c>
      <c r="F323" s="772"/>
      <c r="G323" s="144">
        <v>1</v>
      </c>
      <c r="H323" s="145"/>
      <c r="I323" s="145"/>
      <c r="J323" s="146" t="s">
        <v>32</v>
      </c>
      <c r="K323" s="147"/>
      <c r="L323" s="148" t="s">
        <v>33</v>
      </c>
      <c r="M323" s="597">
        <f>P354</f>
        <v>0</v>
      </c>
      <c r="N323" s="771" t="s">
        <v>34</v>
      </c>
      <c r="O323" s="772"/>
      <c r="P323" s="144">
        <v>1</v>
      </c>
      <c r="Q323" s="145"/>
      <c r="S323" s="32"/>
    </row>
    <row r="324" spans="1:19" ht="15" thickBot="1">
      <c r="A324" s="123"/>
      <c r="B324" s="123"/>
      <c r="C324" s="123"/>
      <c r="D324" s="123"/>
      <c r="E324" s="123"/>
      <c r="F324" s="123"/>
      <c r="G324" s="123"/>
      <c r="H324" s="150"/>
      <c r="I324" s="150"/>
      <c r="J324" s="123"/>
      <c r="K324" s="123"/>
      <c r="L324" s="123"/>
      <c r="M324" s="123"/>
      <c r="N324" s="123"/>
      <c r="O324" s="123"/>
      <c r="P324" s="123"/>
      <c r="Q324" s="150"/>
      <c r="S324" s="33"/>
    </row>
    <row r="325" spans="1:19" ht="23.25" customHeight="1">
      <c r="A325" s="760" t="s">
        <v>35</v>
      </c>
      <c r="B325" s="757" t="s">
        <v>36</v>
      </c>
      <c r="C325" s="757" t="s">
        <v>37</v>
      </c>
      <c r="D325" s="757" t="s">
        <v>38</v>
      </c>
      <c r="E325" s="765" t="s">
        <v>39</v>
      </c>
      <c r="F325" s="757" t="s">
        <v>40</v>
      </c>
      <c r="G325" s="768" t="s">
        <v>41</v>
      </c>
      <c r="H325" s="773"/>
      <c r="I325" s="179"/>
      <c r="J325" s="760" t="s">
        <v>35</v>
      </c>
      <c r="K325" s="757" t="s">
        <v>36</v>
      </c>
      <c r="L325" s="757" t="s">
        <v>37</v>
      </c>
      <c r="M325" s="757" t="s">
        <v>38</v>
      </c>
      <c r="N325" s="788" t="s">
        <v>39</v>
      </c>
      <c r="O325" s="757" t="s">
        <v>40</v>
      </c>
      <c r="P325" s="754" t="s">
        <v>41</v>
      </c>
      <c r="Q325" s="773"/>
    </row>
    <row r="326" spans="1:19">
      <c r="A326" s="761"/>
      <c r="B326" s="758"/>
      <c r="C326" s="758"/>
      <c r="D326" s="758"/>
      <c r="E326" s="766"/>
      <c r="F326" s="758"/>
      <c r="G326" s="769"/>
      <c r="H326" s="773"/>
      <c r="I326" s="179"/>
      <c r="J326" s="761"/>
      <c r="K326" s="758"/>
      <c r="L326" s="758"/>
      <c r="M326" s="758"/>
      <c r="N326" s="789"/>
      <c r="O326" s="758"/>
      <c r="P326" s="755"/>
      <c r="Q326" s="773"/>
      <c r="R326" s="34"/>
      <c r="S326" s="34"/>
    </row>
    <row r="327" spans="1:19" ht="15" thickBot="1">
      <c r="A327" s="762"/>
      <c r="B327" s="759"/>
      <c r="C327" s="759"/>
      <c r="D327" s="759"/>
      <c r="E327" s="767"/>
      <c r="F327" s="759"/>
      <c r="G327" s="770"/>
      <c r="H327" s="773"/>
      <c r="I327" s="179"/>
      <c r="J327" s="762"/>
      <c r="K327" s="759"/>
      <c r="L327" s="759"/>
      <c r="M327" s="759"/>
      <c r="N327" s="790"/>
      <c r="O327" s="759"/>
      <c r="P327" s="756"/>
      <c r="Q327" s="773"/>
      <c r="R327" s="35"/>
      <c r="S327" s="36"/>
    </row>
    <row r="328" spans="1:19" ht="12" customHeight="1">
      <c r="A328" s="517"/>
      <c r="B328" s="151"/>
      <c r="C328" s="152"/>
      <c r="D328" s="153"/>
      <c r="E328" s="154" t="str">
        <f>IF(D328=0,"",C328/D328)</f>
        <v/>
      </c>
      <c r="F328" s="155"/>
      <c r="G328" s="518" t="str">
        <f>IF(F328=0,"",F328*E328)</f>
        <v/>
      </c>
      <c r="H328" s="519"/>
      <c r="I328" s="519"/>
      <c r="J328" s="517"/>
      <c r="K328" s="151"/>
      <c r="L328" s="152"/>
      <c r="M328" s="153"/>
      <c r="N328" s="596" t="str">
        <f>IF(M328=0,"",L328/M328)</f>
        <v/>
      </c>
      <c r="O328" s="155"/>
      <c r="P328" s="600" t="str">
        <f>IF(O328=0,"",O328*N328)</f>
        <v/>
      </c>
      <c r="Q328" s="519"/>
      <c r="R328" s="35"/>
      <c r="S328" s="36"/>
    </row>
    <row r="329" spans="1:19" ht="12" customHeight="1">
      <c r="A329" s="517"/>
      <c r="B329" s="151"/>
      <c r="C329" s="152"/>
      <c r="D329" s="153"/>
      <c r="E329" s="154" t="str">
        <f t="shared" ref="E329:E341" si="108">IF(D329=0,"",C329/D329)</f>
        <v/>
      </c>
      <c r="F329" s="156"/>
      <c r="G329" s="518" t="str">
        <f t="shared" ref="G329:G341" si="109">IF(F329=0,"",F329*E329)</f>
        <v/>
      </c>
      <c r="H329" s="519"/>
      <c r="I329" s="519"/>
      <c r="J329" s="517"/>
      <c r="K329" s="151"/>
      <c r="L329" s="152"/>
      <c r="M329" s="153"/>
      <c r="N329" s="596" t="str">
        <f t="shared" ref="N329:N341" si="110">IF(M329=0,"",L329/M329)</f>
        <v/>
      </c>
      <c r="O329" s="156"/>
      <c r="P329" s="600" t="str">
        <f t="shared" ref="P329:P341" si="111">IF(O329=0,"",O329*N329)</f>
        <v/>
      </c>
      <c r="Q329" s="519"/>
      <c r="R329" s="35"/>
      <c r="S329" s="36"/>
    </row>
    <row r="330" spans="1:19" ht="12" customHeight="1">
      <c r="A330" s="517"/>
      <c r="B330" s="151"/>
      <c r="C330" s="152"/>
      <c r="D330" s="153"/>
      <c r="E330" s="154" t="str">
        <f t="shared" si="108"/>
        <v/>
      </c>
      <c r="F330" s="156"/>
      <c r="G330" s="518" t="str">
        <f t="shared" si="109"/>
        <v/>
      </c>
      <c r="H330" s="519"/>
      <c r="I330" s="519"/>
      <c r="J330" s="517"/>
      <c r="K330" s="151"/>
      <c r="L330" s="152"/>
      <c r="M330" s="153"/>
      <c r="N330" s="596" t="str">
        <f t="shared" si="110"/>
        <v/>
      </c>
      <c r="O330" s="156"/>
      <c r="P330" s="600" t="str">
        <f t="shared" si="111"/>
        <v/>
      </c>
      <c r="Q330" s="519"/>
      <c r="R330" s="35"/>
      <c r="S330" s="36"/>
    </row>
    <row r="331" spans="1:19" ht="12" customHeight="1">
      <c r="A331" s="517"/>
      <c r="B331" s="151"/>
      <c r="C331" s="152"/>
      <c r="D331" s="153"/>
      <c r="E331" s="154" t="str">
        <f t="shared" si="108"/>
        <v/>
      </c>
      <c r="F331" s="156"/>
      <c r="G331" s="518" t="str">
        <f t="shared" si="109"/>
        <v/>
      </c>
      <c r="H331" s="519"/>
      <c r="I331" s="519"/>
      <c r="J331" s="517"/>
      <c r="K331" s="151"/>
      <c r="L331" s="152"/>
      <c r="M331" s="153"/>
      <c r="N331" s="596" t="str">
        <f t="shared" si="110"/>
        <v/>
      </c>
      <c r="O331" s="156"/>
      <c r="P331" s="600" t="str">
        <f t="shared" si="111"/>
        <v/>
      </c>
      <c r="Q331" s="519"/>
      <c r="R331" s="35"/>
      <c r="S331" s="36"/>
    </row>
    <row r="332" spans="1:19" ht="12" customHeight="1">
      <c r="A332" s="157"/>
      <c r="B332" s="151"/>
      <c r="C332" s="152"/>
      <c r="D332" s="153"/>
      <c r="E332" s="154" t="str">
        <f t="shared" si="108"/>
        <v/>
      </c>
      <c r="F332" s="156"/>
      <c r="G332" s="518" t="str">
        <f t="shared" si="109"/>
        <v/>
      </c>
      <c r="H332" s="519"/>
      <c r="I332" s="519"/>
      <c r="J332" s="157"/>
      <c r="K332" s="151"/>
      <c r="L332" s="152"/>
      <c r="M332" s="153"/>
      <c r="N332" s="596" t="str">
        <f t="shared" si="110"/>
        <v/>
      </c>
      <c r="O332" s="156"/>
      <c r="P332" s="600" t="str">
        <f t="shared" si="111"/>
        <v/>
      </c>
      <c r="Q332" s="519"/>
      <c r="R332" s="35"/>
      <c r="S332" s="36"/>
    </row>
    <row r="333" spans="1:19" ht="12" customHeight="1">
      <c r="A333" s="157"/>
      <c r="B333" s="151"/>
      <c r="C333" s="152"/>
      <c r="D333" s="153"/>
      <c r="E333" s="154" t="str">
        <f t="shared" si="108"/>
        <v/>
      </c>
      <c r="F333" s="156"/>
      <c r="G333" s="518" t="str">
        <f t="shared" si="109"/>
        <v/>
      </c>
      <c r="H333" s="519"/>
      <c r="I333" s="519"/>
      <c r="J333" s="157"/>
      <c r="K333" s="151"/>
      <c r="L333" s="152"/>
      <c r="M333" s="153"/>
      <c r="N333" s="596" t="str">
        <f t="shared" si="110"/>
        <v/>
      </c>
      <c r="O333" s="156"/>
      <c r="P333" s="600" t="str">
        <f t="shared" si="111"/>
        <v/>
      </c>
      <c r="Q333" s="519"/>
      <c r="R333" s="35"/>
      <c r="S333" s="36"/>
    </row>
    <row r="334" spans="1:19" ht="12" customHeight="1">
      <c r="A334" s="157"/>
      <c r="B334" s="157"/>
      <c r="C334" s="152"/>
      <c r="D334" s="153"/>
      <c r="E334" s="154" t="str">
        <f t="shared" si="108"/>
        <v/>
      </c>
      <c r="F334" s="156"/>
      <c r="G334" s="518" t="str">
        <f t="shared" si="109"/>
        <v/>
      </c>
      <c r="H334" s="519"/>
      <c r="I334" s="519"/>
      <c r="J334" s="157"/>
      <c r="K334" s="157"/>
      <c r="L334" s="152"/>
      <c r="M334" s="153"/>
      <c r="N334" s="596" t="str">
        <f t="shared" si="110"/>
        <v/>
      </c>
      <c r="O334" s="156"/>
      <c r="P334" s="600" t="str">
        <f t="shared" si="111"/>
        <v/>
      </c>
      <c r="Q334" s="519"/>
      <c r="R334" s="35"/>
      <c r="S334" s="36"/>
    </row>
    <row r="335" spans="1:19" ht="12" customHeight="1">
      <c r="A335" s="157"/>
      <c r="B335" s="157"/>
      <c r="C335" s="152"/>
      <c r="D335" s="153"/>
      <c r="E335" s="154" t="str">
        <f t="shared" si="108"/>
        <v/>
      </c>
      <c r="F335" s="156"/>
      <c r="G335" s="518" t="str">
        <f t="shared" si="109"/>
        <v/>
      </c>
      <c r="H335" s="519"/>
      <c r="I335" s="519"/>
      <c r="J335" s="157"/>
      <c r="K335" s="157"/>
      <c r="L335" s="152"/>
      <c r="M335" s="153"/>
      <c r="N335" s="596" t="str">
        <f t="shared" si="110"/>
        <v/>
      </c>
      <c r="O335" s="156"/>
      <c r="P335" s="600" t="str">
        <f t="shared" si="111"/>
        <v/>
      </c>
      <c r="Q335" s="519"/>
      <c r="R335" s="35"/>
      <c r="S335" s="36"/>
    </row>
    <row r="336" spans="1:19" ht="12" customHeight="1">
      <c r="A336" s="157"/>
      <c r="B336" s="157"/>
      <c r="C336" s="152"/>
      <c r="D336" s="153"/>
      <c r="E336" s="154" t="str">
        <f t="shared" si="108"/>
        <v/>
      </c>
      <c r="F336" s="156"/>
      <c r="G336" s="518" t="str">
        <f t="shared" si="109"/>
        <v/>
      </c>
      <c r="H336" s="519"/>
      <c r="I336" s="519"/>
      <c r="J336" s="157"/>
      <c r="K336" s="157"/>
      <c r="L336" s="152"/>
      <c r="M336" s="153"/>
      <c r="N336" s="596" t="str">
        <f t="shared" si="110"/>
        <v/>
      </c>
      <c r="O336" s="156"/>
      <c r="P336" s="600" t="str">
        <f t="shared" si="111"/>
        <v/>
      </c>
      <c r="Q336" s="519"/>
      <c r="R336" s="35"/>
      <c r="S336" s="36"/>
    </row>
    <row r="337" spans="1:19" ht="12" customHeight="1">
      <c r="A337" s="157"/>
      <c r="B337" s="157"/>
      <c r="C337" s="152"/>
      <c r="D337" s="153"/>
      <c r="E337" s="154" t="str">
        <f t="shared" si="108"/>
        <v/>
      </c>
      <c r="F337" s="156"/>
      <c r="G337" s="518" t="str">
        <f t="shared" si="109"/>
        <v/>
      </c>
      <c r="H337" s="519"/>
      <c r="I337" s="519"/>
      <c r="J337" s="157"/>
      <c r="K337" s="157"/>
      <c r="L337" s="152"/>
      <c r="M337" s="153"/>
      <c r="N337" s="596" t="str">
        <f t="shared" si="110"/>
        <v/>
      </c>
      <c r="O337" s="156"/>
      <c r="P337" s="600" t="str">
        <f t="shared" si="111"/>
        <v/>
      </c>
      <c r="Q337" s="519"/>
      <c r="R337" s="35"/>
      <c r="S337" s="36"/>
    </row>
    <row r="338" spans="1:19" ht="12" customHeight="1">
      <c r="A338" s="157"/>
      <c r="B338" s="157"/>
      <c r="C338" s="152"/>
      <c r="D338" s="153"/>
      <c r="E338" s="154" t="str">
        <f t="shared" si="108"/>
        <v/>
      </c>
      <c r="F338" s="156"/>
      <c r="G338" s="518" t="str">
        <f t="shared" si="109"/>
        <v/>
      </c>
      <c r="H338" s="519"/>
      <c r="I338" s="519"/>
      <c r="J338" s="157"/>
      <c r="K338" s="157"/>
      <c r="L338" s="152"/>
      <c r="M338" s="153"/>
      <c r="N338" s="596" t="str">
        <f t="shared" si="110"/>
        <v/>
      </c>
      <c r="O338" s="156"/>
      <c r="P338" s="600" t="str">
        <f t="shared" si="111"/>
        <v/>
      </c>
      <c r="Q338" s="519"/>
      <c r="R338" s="35"/>
      <c r="S338" s="36"/>
    </row>
    <row r="339" spans="1:19" ht="12" customHeight="1">
      <c r="A339" s="157"/>
      <c r="B339" s="157"/>
      <c r="C339" s="152"/>
      <c r="D339" s="153"/>
      <c r="E339" s="154" t="str">
        <f t="shared" si="108"/>
        <v/>
      </c>
      <c r="F339" s="156"/>
      <c r="G339" s="518" t="str">
        <f t="shared" si="109"/>
        <v/>
      </c>
      <c r="H339" s="519"/>
      <c r="I339" s="519"/>
      <c r="J339" s="157"/>
      <c r="K339" s="157"/>
      <c r="L339" s="152"/>
      <c r="M339" s="153"/>
      <c r="N339" s="596" t="str">
        <f t="shared" si="110"/>
        <v/>
      </c>
      <c r="O339" s="156"/>
      <c r="P339" s="600" t="str">
        <f t="shared" si="111"/>
        <v/>
      </c>
      <c r="Q339" s="519"/>
    </row>
    <row r="340" spans="1:19" ht="12" customHeight="1">
      <c r="A340" s="157"/>
      <c r="B340" s="157"/>
      <c r="C340" s="152"/>
      <c r="D340" s="153"/>
      <c r="E340" s="154" t="str">
        <f t="shared" si="108"/>
        <v/>
      </c>
      <c r="F340" s="156"/>
      <c r="G340" s="518" t="str">
        <f t="shared" si="109"/>
        <v/>
      </c>
      <c r="H340" s="519"/>
      <c r="I340" s="519"/>
      <c r="J340" s="157"/>
      <c r="K340" s="157"/>
      <c r="L340" s="152"/>
      <c r="M340" s="153"/>
      <c r="N340" s="596" t="str">
        <f t="shared" si="110"/>
        <v/>
      </c>
      <c r="O340" s="156"/>
      <c r="P340" s="600" t="str">
        <f t="shared" si="111"/>
        <v/>
      </c>
      <c r="Q340" s="519"/>
    </row>
    <row r="341" spans="1:19" ht="12" customHeight="1">
      <c r="A341" s="157"/>
      <c r="B341" s="157"/>
      <c r="C341" s="152"/>
      <c r="D341" s="153"/>
      <c r="E341" s="154" t="str">
        <f t="shared" si="108"/>
        <v/>
      </c>
      <c r="F341" s="156"/>
      <c r="G341" s="518" t="str">
        <f t="shared" si="109"/>
        <v/>
      </c>
      <c r="H341" s="519"/>
      <c r="I341" s="519"/>
      <c r="J341" s="157"/>
      <c r="K341" s="157"/>
      <c r="L341" s="152"/>
      <c r="M341" s="153"/>
      <c r="N341" s="596" t="str">
        <f t="shared" si="110"/>
        <v/>
      </c>
      <c r="O341" s="156"/>
      <c r="P341" s="600" t="str">
        <f t="shared" si="111"/>
        <v/>
      </c>
      <c r="Q341" s="519"/>
    </row>
    <row r="342" spans="1:19" ht="32" customHeight="1" thickBot="1">
      <c r="A342" s="745" t="s">
        <v>42</v>
      </c>
      <c r="B342" s="746"/>
      <c r="C342" s="746"/>
      <c r="D342" s="746"/>
      <c r="E342" s="775"/>
      <c r="F342" s="775"/>
      <c r="G342" s="520">
        <f>SUM(G328:G341)</f>
        <v>0</v>
      </c>
      <c r="H342" s="519">
        <f>IFERROR(G342/#REF!,0)</f>
        <v>0</v>
      </c>
      <c r="I342" s="519"/>
      <c r="J342" s="745" t="s">
        <v>42</v>
      </c>
      <c r="K342" s="746"/>
      <c r="L342" s="746"/>
      <c r="M342" s="746"/>
      <c r="N342" s="775"/>
      <c r="O342" s="775"/>
      <c r="P342" s="601">
        <f>SUM(P328:P341)</f>
        <v>0</v>
      </c>
      <c r="Q342" s="519">
        <f>IFERROR(P342/#REF!,0)</f>
        <v>0</v>
      </c>
    </row>
    <row r="343" spans="1:19" s="20" customFormat="1" ht="24" customHeight="1">
      <c r="A343" s="784" t="s">
        <v>43</v>
      </c>
      <c r="B343" s="785" t="s">
        <v>44</v>
      </c>
      <c r="C343" s="785" t="s">
        <v>45</v>
      </c>
      <c r="D343" s="791" t="s">
        <v>46</v>
      </c>
      <c r="E343" s="780" t="s">
        <v>47</v>
      </c>
      <c r="F343" s="773"/>
      <c r="G343" s="521"/>
      <c r="H343" s="519"/>
      <c r="I343" s="519"/>
      <c r="J343" s="784" t="s">
        <v>43</v>
      </c>
      <c r="K343" s="785" t="s">
        <v>44</v>
      </c>
      <c r="L343" s="785" t="s">
        <v>45</v>
      </c>
      <c r="M343" s="786" t="s">
        <v>46</v>
      </c>
      <c r="N343" s="780" t="s">
        <v>47</v>
      </c>
      <c r="O343" s="773"/>
      <c r="P343" s="521"/>
      <c r="Q343" s="519"/>
    </row>
    <row r="344" spans="1:19">
      <c r="A344" s="776"/>
      <c r="B344" s="777"/>
      <c r="C344" s="777"/>
      <c r="D344" s="778"/>
      <c r="E344" s="780"/>
      <c r="F344" s="773"/>
      <c r="G344" s="521"/>
      <c r="H344" s="519"/>
      <c r="I344" s="519"/>
      <c r="J344" s="776"/>
      <c r="K344" s="777"/>
      <c r="L344" s="777"/>
      <c r="M344" s="787"/>
      <c r="N344" s="780"/>
      <c r="O344" s="773"/>
      <c r="P344" s="521"/>
      <c r="Q344" s="519"/>
    </row>
    <row r="345" spans="1:19">
      <c r="A345" s="776"/>
      <c r="B345" s="777"/>
      <c r="C345" s="777"/>
      <c r="D345" s="778"/>
      <c r="E345" s="780"/>
      <c r="F345" s="773"/>
      <c r="G345" s="521"/>
      <c r="H345" s="519"/>
      <c r="I345" s="519"/>
      <c r="J345" s="776"/>
      <c r="K345" s="777"/>
      <c r="L345" s="777"/>
      <c r="M345" s="787"/>
      <c r="N345" s="780"/>
      <c r="O345" s="773"/>
      <c r="P345" s="521"/>
      <c r="Q345" s="519"/>
    </row>
    <row r="346" spans="1:19">
      <c r="A346" s="158"/>
      <c r="B346" s="159"/>
      <c r="C346" s="160"/>
      <c r="D346" s="161" t="str">
        <f>IF(C346=0,"",B346/C346)</f>
        <v/>
      </c>
      <c r="E346" s="162"/>
      <c r="F346" s="179"/>
      <c r="G346" s="518" t="str">
        <f>IF(E346=0,"",E346*D346)</f>
        <v/>
      </c>
      <c r="H346" s="519">
        <f t="shared" ref="H346:H347" ca="1" si="112">IF(H346=0,"",H346/$G$35)</f>
        <v>0</v>
      </c>
      <c r="I346" s="519"/>
      <c r="J346" s="158"/>
      <c r="K346" s="159"/>
      <c r="L346" s="160"/>
      <c r="M346" s="602" t="str">
        <f>IF(L346=0,"",K346/L346)</f>
        <v/>
      </c>
      <c r="N346" s="162"/>
      <c r="O346" s="179"/>
      <c r="P346" s="600" t="str">
        <f>IF(N346=0,"",N346*M346)</f>
        <v/>
      </c>
      <c r="Q346" s="519">
        <f t="shared" ref="Q346:Q347" ca="1" si="113">IF(Q346=0,"",Q346/$G$35)</f>
        <v>0</v>
      </c>
    </row>
    <row r="347" spans="1:19">
      <c r="A347" s="158"/>
      <c r="B347" s="160"/>
      <c r="C347" s="160"/>
      <c r="D347" s="161" t="str">
        <f t="shared" ref="D347:D350" si="114">IF(C347=0,"",B347/C347)</f>
        <v/>
      </c>
      <c r="E347" s="162"/>
      <c r="F347" s="179"/>
      <c r="G347" s="518" t="str">
        <f t="shared" ref="G347:G350" si="115">IF(E347=0,"",E347*D347)</f>
        <v/>
      </c>
      <c r="H347" s="519">
        <f t="shared" ca="1" si="112"/>
        <v>0</v>
      </c>
      <c r="I347" s="519"/>
      <c r="J347" s="158"/>
      <c r="K347" s="160"/>
      <c r="L347" s="160"/>
      <c r="M347" s="602" t="str">
        <f t="shared" ref="M347:M350" si="116">IF(L347=0,"",K347/L347)</f>
        <v/>
      </c>
      <c r="N347" s="162"/>
      <c r="O347" s="179"/>
      <c r="P347" s="600" t="str">
        <f t="shared" ref="P347:P350" si="117">IF(N347=0,"",N347*M347)</f>
        <v/>
      </c>
      <c r="Q347" s="519">
        <f t="shared" ca="1" si="113"/>
        <v>0</v>
      </c>
    </row>
    <row r="348" spans="1:19">
      <c r="A348" s="158"/>
      <c r="B348" s="160"/>
      <c r="C348" s="160"/>
      <c r="D348" s="161" t="str">
        <f t="shared" si="114"/>
        <v/>
      </c>
      <c r="E348" s="162"/>
      <c r="F348" s="179"/>
      <c r="G348" s="518" t="str">
        <f t="shared" si="115"/>
        <v/>
      </c>
      <c r="H348" s="519">
        <f ca="1">IF(H348=0,"",H348/$G$35)</f>
        <v>0</v>
      </c>
      <c r="I348" s="519"/>
      <c r="J348" s="158"/>
      <c r="K348" s="160"/>
      <c r="L348" s="160"/>
      <c r="M348" s="602" t="str">
        <f t="shared" si="116"/>
        <v/>
      </c>
      <c r="N348" s="162"/>
      <c r="O348" s="179"/>
      <c r="P348" s="600" t="str">
        <f t="shared" si="117"/>
        <v/>
      </c>
      <c r="Q348" s="519">
        <f ca="1">IF(Q348=0,"",Q348/$G$35)</f>
        <v>0</v>
      </c>
    </row>
    <row r="349" spans="1:19">
      <c r="A349" s="163"/>
      <c r="B349" s="163"/>
      <c r="C349" s="164"/>
      <c r="D349" s="161" t="str">
        <f t="shared" si="114"/>
        <v/>
      </c>
      <c r="E349" s="165"/>
      <c r="F349" s="166"/>
      <c r="G349" s="518" t="str">
        <f t="shared" si="115"/>
        <v/>
      </c>
      <c r="H349" s="519">
        <f t="shared" ref="H349:H350" ca="1" si="118">IF(H349=0,"",H349/$G$35)</f>
        <v>0</v>
      </c>
      <c r="I349" s="519"/>
      <c r="J349" s="163"/>
      <c r="K349" s="163"/>
      <c r="L349" s="164"/>
      <c r="M349" s="602" t="str">
        <f t="shared" si="116"/>
        <v/>
      </c>
      <c r="N349" s="165"/>
      <c r="O349" s="166"/>
      <c r="P349" s="600" t="str">
        <f t="shared" si="117"/>
        <v/>
      </c>
      <c r="Q349" s="519">
        <f t="shared" ref="Q349:Q350" ca="1" si="119">IF(Q349=0,"",Q349/$G$35)</f>
        <v>0</v>
      </c>
    </row>
    <row r="350" spans="1:19">
      <c r="A350" s="163"/>
      <c r="B350" s="163"/>
      <c r="C350" s="164"/>
      <c r="D350" s="161" t="str">
        <f t="shared" si="114"/>
        <v/>
      </c>
      <c r="E350" s="165"/>
      <c r="F350" s="166"/>
      <c r="G350" s="518" t="str">
        <f t="shared" si="115"/>
        <v/>
      </c>
      <c r="H350" s="519">
        <f t="shared" ca="1" si="118"/>
        <v>0</v>
      </c>
      <c r="I350" s="519"/>
      <c r="J350" s="163"/>
      <c r="K350" s="163"/>
      <c r="L350" s="164"/>
      <c r="M350" s="602" t="str">
        <f t="shared" si="116"/>
        <v/>
      </c>
      <c r="N350" s="165"/>
      <c r="O350" s="166"/>
      <c r="P350" s="600" t="str">
        <f t="shared" si="117"/>
        <v/>
      </c>
      <c r="Q350" s="519">
        <f t="shared" ca="1" si="119"/>
        <v>0</v>
      </c>
    </row>
    <row r="351" spans="1:19" ht="15" thickBot="1">
      <c r="A351" s="745" t="s">
        <v>48</v>
      </c>
      <c r="B351" s="746"/>
      <c r="C351" s="746"/>
      <c r="D351" s="746"/>
      <c r="E351" s="746"/>
      <c r="F351" s="747"/>
      <c r="G351" s="522">
        <f>SUM(G346:G350)</f>
        <v>0</v>
      </c>
      <c r="H351" s="519">
        <f>IFERROR(G351/#REF!,0)</f>
        <v>0</v>
      </c>
      <c r="I351" s="519"/>
      <c r="J351" s="745" t="s">
        <v>48</v>
      </c>
      <c r="K351" s="746"/>
      <c r="L351" s="746"/>
      <c r="M351" s="746"/>
      <c r="N351" s="746"/>
      <c r="O351" s="747"/>
      <c r="P351" s="603">
        <f>SUM(P346:P350)</f>
        <v>0</v>
      </c>
      <c r="Q351" s="519">
        <f>IFERROR(P351/#REF!,0)</f>
        <v>0</v>
      </c>
    </row>
    <row r="352" spans="1:19" ht="15" thickBot="1">
      <c r="A352" s="748" t="s">
        <v>49</v>
      </c>
      <c r="B352" s="167" t="s">
        <v>50</v>
      </c>
      <c r="C352" s="168" t="s">
        <v>51</v>
      </c>
      <c r="D352" s="168" t="s">
        <v>52</v>
      </c>
      <c r="E352" s="169" t="s">
        <v>53</v>
      </c>
      <c r="F352" s="170" t="s">
        <v>54</v>
      </c>
      <c r="G352" s="523" t="s">
        <v>55</v>
      </c>
      <c r="H352" s="524"/>
      <c r="I352" s="524"/>
      <c r="J352" s="748" t="s">
        <v>49</v>
      </c>
      <c r="K352" s="167" t="s">
        <v>50</v>
      </c>
      <c r="L352" s="168" t="s">
        <v>51</v>
      </c>
      <c r="M352" s="168" t="s">
        <v>52</v>
      </c>
      <c r="N352" s="169" t="s">
        <v>53</v>
      </c>
      <c r="O352" s="170" t="s">
        <v>54</v>
      </c>
      <c r="P352" s="604" t="s">
        <v>55</v>
      </c>
      <c r="Q352" s="524"/>
    </row>
    <row r="353" spans="1:20" ht="15" thickBot="1">
      <c r="A353" s="749"/>
      <c r="B353" s="171">
        <v>1300000</v>
      </c>
      <c r="C353" s="172">
        <f>B353/D354</f>
        <v>43333.333333333336</v>
      </c>
      <c r="D353" s="173">
        <f>C353/8</f>
        <v>5416.666666666667</v>
      </c>
      <c r="E353" s="174">
        <f>D353/60</f>
        <v>90.277777777777786</v>
      </c>
      <c r="F353" s="175"/>
      <c r="G353" s="525">
        <f>F353*E353</f>
        <v>0</v>
      </c>
      <c r="H353" s="526"/>
      <c r="I353" s="526"/>
      <c r="J353" s="749"/>
      <c r="K353" s="171"/>
      <c r="L353" s="172">
        <f>K353/M354</f>
        <v>0</v>
      </c>
      <c r="M353" s="173">
        <f>L353/8</f>
        <v>0</v>
      </c>
      <c r="N353" s="174">
        <f>M353/60</f>
        <v>0</v>
      </c>
      <c r="O353" s="175"/>
      <c r="P353" s="605">
        <f>O353*N353</f>
        <v>0</v>
      </c>
      <c r="Q353" s="526"/>
    </row>
    <row r="354" spans="1:20" ht="15" thickBot="1">
      <c r="A354" s="176"/>
      <c r="B354" s="176"/>
      <c r="C354" s="177" t="s">
        <v>56</v>
      </c>
      <c r="D354" s="178">
        <v>30</v>
      </c>
      <c r="E354" s="176"/>
      <c r="F354" s="750" t="s">
        <v>57</v>
      </c>
      <c r="G354" s="763">
        <f>(G353+G342+G351)/G323</f>
        <v>0</v>
      </c>
      <c r="H354" s="516"/>
      <c r="I354" s="516"/>
      <c r="J354" s="176"/>
      <c r="K354" s="176"/>
      <c r="L354" s="177" t="s">
        <v>56</v>
      </c>
      <c r="M354" s="178">
        <v>26</v>
      </c>
      <c r="N354" s="176"/>
      <c r="O354" s="750" t="s">
        <v>57</v>
      </c>
      <c r="P354" s="752">
        <f>(P353+P342+P351)/P323</f>
        <v>0</v>
      </c>
      <c r="Q354" s="516"/>
      <c r="R354" s="43"/>
      <c r="S354" s="42"/>
      <c r="T354" s="44"/>
    </row>
    <row r="355" spans="1:20" ht="30" customHeight="1" thickBot="1">
      <c r="A355" s="176"/>
      <c r="B355" s="176"/>
      <c r="C355" s="176"/>
      <c r="D355" s="124"/>
      <c r="E355" s="176"/>
      <c r="F355" s="751"/>
      <c r="G355" s="764"/>
      <c r="H355" s="516"/>
      <c r="I355" s="516"/>
      <c r="J355" s="176"/>
      <c r="K355" s="176"/>
      <c r="L355" s="176"/>
      <c r="M355" s="124"/>
      <c r="N355" s="176"/>
      <c r="O355" s="751"/>
      <c r="P355" s="753"/>
      <c r="Q355" s="516"/>
      <c r="R355" s="45"/>
    </row>
    <row r="356" spans="1:20">
      <c r="A356" s="37"/>
      <c r="B356" s="37"/>
      <c r="C356" s="37"/>
      <c r="D356" s="37"/>
      <c r="E356" s="37"/>
      <c r="F356" s="49"/>
      <c r="G356" s="50"/>
      <c r="H356" s="50"/>
      <c r="I356" s="50"/>
      <c r="J356" s="50"/>
      <c r="K356" s="37"/>
      <c r="L356" s="37"/>
      <c r="M356" s="37"/>
      <c r="N356" s="37"/>
      <c r="O356" s="49"/>
      <c r="P356" s="41"/>
      <c r="Q356" s="142"/>
      <c r="R356" s="142"/>
      <c r="S356" s="46"/>
    </row>
    <row r="357" spans="1:20">
      <c r="A357" s="37"/>
      <c r="B357" s="37"/>
      <c r="C357" s="37"/>
      <c r="D357" s="37"/>
      <c r="E357" s="37"/>
      <c r="F357" s="49"/>
      <c r="G357" s="50"/>
      <c r="H357" s="50"/>
      <c r="I357" s="50"/>
      <c r="J357" s="50"/>
      <c r="K357" s="37"/>
      <c r="L357" s="37"/>
      <c r="M357" s="37"/>
      <c r="N357" s="37"/>
      <c r="O357" s="49"/>
      <c r="P357" s="41"/>
      <c r="Q357" s="142"/>
      <c r="R357" s="142"/>
      <c r="S357" s="46"/>
    </row>
    <row r="358" spans="1:20">
      <c r="A358" s="37"/>
      <c r="B358" s="37"/>
      <c r="C358" s="37"/>
      <c r="D358" s="37"/>
      <c r="E358" s="37"/>
      <c r="F358" s="49"/>
      <c r="G358" s="50"/>
      <c r="H358" s="50"/>
      <c r="I358" s="50"/>
      <c r="J358" s="50"/>
      <c r="K358" s="37"/>
      <c r="L358" s="37"/>
      <c r="M358" s="37"/>
      <c r="N358" s="37"/>
      <c r="O358" s="49"/>
      <c r="P358" s="41"/>
      <c r="Q358" s="142"/>
      <c r="R358" s="142"/>
      <c r="S358" s="46"/>
    </row>
    <row r="359" spans="1:20">
      <c r="A359" s="37"/>
      <c r="B359" s="37"/>
      <c r="C359" s="37"/>
      <c r="D359" s="37"/>
      <c r="E359" s="37"/>
      <c r="F359" s="49"/>
      <c r="G359" s="50"/>
      <c r="H359" s="50"/>
      <c r="I359" s="50"/>
      <c r="J359" s="50"/>
      <c r="K359" s="37"/>
      <c r="L359" s="37"/>
      <c r="M359" s="37"/>
      <c r="N359" s="37"/>
      <c r="O359" s="49"/>
      <c r="P359" s="41"/>
      <c r="Q359" s="142"/>
      <c r="R359" s="142"/>
      <c r="S359" s="46"/>
    </row>
    <row r="360" spans="1:20">
      <c r="A360" s="37"/>
      <c r="B360" s="37"/>
      <c r="C360" s="37"/>
      <c r="D360" s="37"/>
      <c r="E360" s="37"/>
      <c r="F360" s="49"/>
      <c r="G360" s="50"/>
      <c r="H360" s="50"/>
      <c r="I360" s="50"/>
      <c r="J360" s="50"/>
      <c r="K360" s="37"/>
      <c r="L360" s="37"/>
      <c r="M360" s="37"/>
      <c r="N360" s="37"/>
      <c r="O360" s="49"/>
      <c r="P360" s="41"/>
      <c r="Q360" s="142"/>
      <c r="R360" s="142"/>
      <c r="S360" s="46"/>
    </row>
    <row r="361" spans="1:20">
      <c r="A361" s="37"/>
      <c r="B361" s="37"/>
      <c r="C361" s="37"/>
      <c r="D361" s="37"/>
      <c r="E361" s="37"/>
      <c r="F361" s="49"/>
      <c r="G361" s="50"/>
      <c r="H361" s="50"/>
      <c r="I361" s="50"/>
      <c r="J361" s="50"/>
      <c r="K361" s="37"/>
      <c r="L361" s="37"/>
      <c r="M361" s="37"/>
      <c r="N361" s="37"/>
      <c r="O361" s="49"/>
      <c r="P361" s="41"/>
      <c r="Q361" s="142"/>
      <c r="R361" s="142"/>
      <c r="S361" s="46"/>
    </row>
    <row r="362" spans="1:20">
      <c r="A362" s="37"/>
      <c r="B362" s="37"/>
      <c r="C362" s="37"/>
      <c r="D362" s="37"/>
      <c r="E362" s="37"/>
      <c r="F362" s="49"/>
      <c r="G362" s="50"/>
      <c r="H362" s="50"/>
      <c r="I362" s="50"/>
      <c r="J362" s="50"/>
      <c r="K362" s="37"/>
      <c r="L362" s="37"/>
      <c r="M362" s="37"/>
      <c r="N362" s="37"/>
      <c r="O362" s="49"/>
      <c r="P362" s="41"/>
      <c r="Q362" s="142"/>
      <c r="R362" s="142"/>
      <c r="S362" s="46"/>
    </row>
    <row r="363" spans="1:20">
      <c r="A363" s="37"/>
      <c r="B363" s="37"/>
      <c r="C363" s="37"/>
      <c r="D363" s="37"/>
      <c r="E363" s="37"/>
      <c r="F363" s="49"/>
      <c r="G363" s="50"/>
      <c r="H363" s="50"/>
      <c r="I363" s="50"/>
      <c r="J363" s="50"/>
      <c r="K363" s="37"/>
      <c r="L363" s="37"/>
      <c r="M363" s="37"/>
      <c r="N363" s="37"/>
      <c r="O363" s="49"/>
      <c r="P363" s="41"/>
      <c r="Q363" s="142"/>
      <c r="R363" s="142"/>
      <c r="S363" s="46"/>
    </row>
    <row r="364" spans="1:20">
      <c r="K364" s="46"/>
      <c r="L364" s="51"/>
      <c r="M364" s="47"/>
      <c r="N364" s="48"/>
      <c r="O364" s="48"/>
      <c r="P364" s="47"/>
      <c r="Q364" s="47"/>
      <c r="R364" s="48"/>
      <c r="S364" s="46"/>
    </row>
    <row r="365" spans="1:20">
      <c r="K365" s="46"/>
      <c r="L365" s="51"/>
      <c r="M365" s="47"/>
      <c r="N365" s="48"/>
      <c r="O365" s="48"/>
      <c r="P365" s="47"/>
      <c r="Q365" s="47"/>
      <c r="R365" s="48"/>
      <c r="S365" s="46"/>
    </row>
    <row r="366" spans="1:20" ht="15" thickBot="1">
      <c r="K366" s="46"/>
      <c r="L366" s="51"/>
      <c r="M366" s="47"/>
      <c r="N366" s="48"/>
      <c r="O366" s="48"/>
      <c r="P366" s="47"/>
      <c r="Q366" s="47"/>
      <c r="R366" s="48"/>
      <c r="S366" s="46"/>
    </row>
    <row r="367" spans="1:20" ht="15" customHeight="1">
      <c r="A367" s="806" t="s">
        <v>24</v>
      </c>
      <c r="B367" s="735" t="s">
        <v>14</v>
      </c>
      <c r="C367" s="801" t="s">
        <v>25</v>
      </c>
      <c r="D367" s="809" t="s">
        <v>26</v>
      </c>
      <c r="E367" s="809" t="s">
        <v>17</v>
      </c>
      <c r="F367" s="809" t="s">
        <v>19</v>
      </c>
      <c r="G367" s="804" t="s">
        <v>76</v>
      </c>
      <c r="I367" s="528"/>
      <c r="J367" s="528"/>
      <c r="K367" s="716"/>
      <c r="L367" s="716"/>
      <c r="M367" s="47"/>
      <c r="N367" s="48"/>
      <c r="O367" s="48"/>
      <c r="P367" s="47"/>
      <c r="Q367" s="47"/>
      <c r="R367" s="48"/>
      <c r="S367" s="46"/>
    </row>
    <row r="368" spans="1:20" ht="15.5">
      <c r="A368" s="807"/>
      <c r="B368" s="736"/>
      <c r="C368" s="802"/>
      <c r="D368" s="810"/>
      <c r="E368" s="810"/>
      <c r="F368" s="810"/>
      <c r="G368" s="805"/>
      <c r="I368" s="528"/>
      <c r="J368" s="528"/>
      <c r="K368" s="716"/>
      <c r="L368" s="716"/>
      <c r="M368" s="47"/>
      <c r="N368" s="48"/>
      <c r="O368" s="48"/>
      <c r="P368" s="47"/>
      <c r="Q368" s="47"/>
      <c r="R368" s="48"/>
      <c r="S368" s="46"/>
    </row>
    <row r="369" spans="1:19" ht="16" thickBot="1">
      <c r="A369" s="808"/>
      <c r="B369" s="737"/>
      <c r="C369" s="803"/>
      <c r="D369" s="811"/>
      <c r="E369" s="811"/>
      <c r="F369" s="811"/>
      <c r="G369" s="805"/>
      <c r="I369" s="528"/>
      <c r="J369" s="528"/>
      <c r="K369" s="716"/>
      <c r="L369" s="716"/>
      <c r="M369" s="47"/>
      <c r="N369" s="48"/>
      <c r="O369" s="48"/>
      <c r="P369" s="47"/>
      <c r="Q369" s="47"/>
      <c r="R369" s="48"/>
      <c r="S369" s="46"/>
    </row>
    <row r="370" spans="1:19" ht="42" customHeight="1">
      <c r="A370" s="614">
        <f>B5</f>
        <v>0</v>
      </c>
      <c r="B370" s="615">
        <f>B6</f>
        <v>0</v>
      </c>
      <c r="C370" s="6"/>
      <c r="D370" s="617">
        <f>B370*C370</f>
        <v>0</v>
      </c>
      <c r="E370" s="621">
        <f>G38*C370</f>
        <v>0</v>
      </c>
      <c r="F370" s="622">
        <f>IFERROR(D370-E370,0)</f>
        <v>0</v>
      </c>
      <c r="G370" s="623">
        <f>IFERROR(F370/D370,0)</f>
        <v>0</v>
      </c>
      <c r="I370" s="26"/>
      <c r="J370" s="26"/>
      <c r="K370" s="52"/>
      <c r="L370" s="26"/>
      <c r="M370" s="47"/>
      <c r="N370" s="48"/>
      <c r="O370" s="48"/>
      <c r="P370" s="47"/>
      <c r="Q370" s="47"/>
      <c r="R370" s="48"/>
      <c r="S370" s="46"/>
    </row>
    <row r="371" spans="1:19" ht="42" customHeight="1">
      <c r="A371" s="616">
        <f>K5</f>
        <v>0</v>
      </c>
      <c r="B371" s="617">
        <f>K6</f>
        <v>0</v>
      </c>
      <c r="C371" s="6"/>
      <c r="D371" s="617">
        <f t="shared" ref="D371:D389" si="120">B371*C371</f>
        <v>0</v>
      </c>
      <c r="E371" s="621">
        <f>P38*C371</f>
        <v>0</v>
      </c>
      <c r="F371" s="622">
        <f t="shared" ref="F371:F389" si="121">IFERROR(D371-E371,0)</f>
        <v>0</v>
      </c>
      <c r="G371" s="623">
        <f t="shared" ref="G371:G389" si="122">IFERROR(F371/D371,0)</f>
        <v>0</v>
      </c>
      <c r="I371" s="26"/>
      <c r="J371" s="26"/>
      <c r="K371" s="52"/>
      <c r="L371" s="26"/>
      <c r="M371" s="47"/>
      <c r="N371" s="48"/>
      <c r="O371" s="48"/>
      <c r="P371" s="47"/>
      <c r="Q371" s="47"/>
      <c r="R371" s="48"/>
      <c r="S371" s="46"/>
    </row>
    <row r="372" spans="1:19" ht="42" customHeight="1">
      <c r="A372" s="616">
        <f>B41</f>
        <v>0</v>
      </c>
      <c r="B372" s="617">
        <f>B42</f>
        <v>0</v>
      </c>
      <c r="C372" s="6"/>
      <c r="D372" s="617">
        <f t="shared" si="120"/>
        <v>0</v>
      </c>
      <c r="E372" s="621">
        <f>G73*C372</f>
        <v>0</v>
      </c>
      <c r="F372" s="622">
        <f t="shared" si="121"/>
        <v>0</v>
      </c>
      <c r="G372" s="623">
        <f t="shared" si="122"/>
        <v>0</v>
      </c>
      <c r="I372" s="26"/>
      <c r="J372" s="26"/>
      <c r="K372" s="52"/>
      <c r="L372" s="26"/>
      <c r="M372" s="47"/>
      <c r="N372" s="48"/>
      <c r="O372" s="48"/>
      <c r="P372" s="47"/>
      <c r="Q372" s="47"/>
      <c r="R372" s="48"/>
      <c r="S372" s="46"/>
    </row>
    <row r="373" spans="1:19" ht="42" customHeight="1">
      <c r="A373" s="618">
        <f>K41</f>
        <v>0</v>
      </c>
      <c r="B373" s="617">
        <f>K42</f>
        <v>0</v>
      </c>
      <c r="C373" s="6"/>
      <c r="D373" s="617">
        <f t="shared" si="120"/>
        <v>0</v>
      </c>
      <c r="E373" s="621">
        <f>P73*C373</f>
        <v>0</v>
      </c>
      <c r="F373" s="622">
        <f t="shared" si="121"/>
        <v>0</v>
      </c>
      <c r="G373" s="623">
        <f t="shared" si="122"/>
        <v>0</v>
      </c>
      <c r="I373" s="26"/>
      <c r="J373" s="26"/>
      <c r="K373" s="52"/>
      <c r="L373" s="26"/>
      <c r="M373" s="47"/>
      <c r="N373" s="48"/>
      <c r="O373" s="48"/>
      <c r="P373" s="47"/>
      <c r="Q373" s="47"/>
      <c r="R373" s="48"/>
      <c r="S373" s="46"/>
    </row>
    <row r="374" spans="1:19" ht="42" customHeight="1">
      <c r="A374" s="616">
        <f>B76</f>
        <v>0</v>
      </c>
      <c r="B374" s="617">
        <f>B77</f>
        <v>0</v>
      </c>
      <c r="C374" s="6"/>
      <c r="D374" s="617">
        <f t="shared" si="120"/>
        <v>0</v>
      </c>
      <c r="E374" s="621">
        <f>G108*C374</f>
        <v>0</v>
      </c>
      <c r="F374" s="622">
        <f t="shared" si="121"/>
        <v>0</v>
      </c>
      <c r="G374" s="623">
        <f t="shared" si="122"/>
        <v>0</v>
      </c>
      <c r="I374" s="26"/>
      <c r="J374" s="26"/>
      <c r="K374" s="52"/>
      <c r="L374" s="26"/>
      <c r="M374" s="47"/>
      <c r="N374" s="48"/>
      <c r="O374" s="48"/>
      <c r="P374" s="47"/>
      <c r="Q374" s="47"/>
      <c r="R374" s="48"/>
      <c r="S374" s="46"/>
    </row>
    <row r="375" spans="1:19" ht="42" customHeight="1">
      <c r="A375" s="616">
        <f>K76</f>
        <v>0</v>
      </c>
      <c r="B375" s="617">
        <f>K77</f>
        <v>0</v>
      </c>
      <c r="C375" s="6"/>
      <c r="D375" s="617">
        <f t="shared" si="120"/>
        <v>0</v>
      </c>
      <c r="E375" s="621">
        <f>P108*C375</f>
        <v>0</v>
      </c>
      <c r="F375" s="622">
        <f t="shared" si="121"/>
        <v>0</v>
      </c>
      <c r="G375" s="623">
        <f t="shared" si="122"/>
        <v>0</v>
      </c>
      <c r="I375" s="26"/>
      <c r="J375" s="26"/>
      <c r="K375" s="52"/>
      <c r="L375" s="26"/>
      <c r="M375" s="47"/>
      <c r="N375" s="48"/>
      <c r="O375" s="48"/>
      <c r="P375" s="47"/>
      <c r="Q375" s="47"/>
      <c r="R375" s="48"/>
      <c r="S375" s="46"/>
    </row>
    <row r="376" spans="1:19" ht="42" customHeight="1">
      <c r="A376" s="616">
        <f>B111</f>
        <v>0</v>
      </c>
      <c r="B376" s="617">
        <f>B112</f>
        <v>0</v>
      </c>
      <c r="C376" s="6"/>
      <c r="D376" s="617">
        <f t="shared" si="120"/>
        <v>0</v>
      </c>
      <c r="E376" s="621">
        <f>G143*C376</f>
        <v>0</v>
      </c>
      <c r="F376" s="622">
        <f t="shared" si="121"/>
        <v>0</v>
      </c>
      <c r="G376" s="623">
        <f t="shared" si="122"/>
        <v>0</v>
      </c>
      <c r="I376" s="26"/>
      <c r="J376" s="26"/>
      <c r="K376" s="52"/>
      <c r="L376" s="26"/>
      <c r="M376" s="47"/>
      <c r="N376" s="48"/>
      <c r="O376" s="48"/>
      <c r="P376" s="47"/>
      <c r="Q376" s="47"/>
      <c r="R376" s="48"/>
      <c r="S376" s="46"/>
    </row>
    <row r="377" spans="1:19" ht="42" customHeight="1">
      <c r="A377" s="616">
        <f>K111</f>
        <v>0</v>
      </c>
      <c r="B377" s="617">
        <f>K112</f>
        <v>0</v>
      </c>
      <c r="C377" s="6"/>
      <c r="D377" s="617">
        <f t="shared" si="120"/>
        <v>0</v>
      </c>
      <c r="E377" s="621">
        <f>P143*C377</f>
        <v>0</v>
      </c>
      <c r="F377" s="622">
        <f t="shared" si="121"/>
        <v>0</v>
      </c>
      <c r="G377" s="623">
        <f t="shared" si="122"/>
        <v>0</v>
      </c>
      <c r="I377" s="26"/>
      <c r="J377" s="26"/>
      <c r="K377" s="52"/>
      <c r="L377" s="26"/>
      <c r="M377" s="47"/>
      <c r="N377" s="48"/>
      <c r="O377" s="48"/>
      <c r="P377" s="47"/>
      <c r="Q377" s="47"/>
      <c r="R377" s="48"/>
      <c r="S377" s="46"/>
    </row>
    <row r="378" spans="1:19" ht="42" customHeight="1">
      <c r="A378" s="616">
        <f>B146</f>
        <v>0</v>
      </c>
      <c r="B378" s="617">
        <f>B147</f>
        <v>0</v>
      </c>
      <c r="C378" s="6"/>
      <c r="D378" s="617">
        <f t="shared" si="120"/>
        <v>0</v>
      </c>
      <c r="E378" s="621">
        <f>G178*C378</f>
        <v>0</v>
      </c>
      <c r="F378" s="622">
        <f t="shared" si="121"/>
        <v>0</v>
      </c>
      <c r="G378" s="623">
        <f t="shared" si="122"/>
        <v>0</v>
      </c>
      <c r="I378" s="26"/>
      <c r="J378" s="26"/>
      <c r="K378" s="52"/>
      <c r="L378" s="26"/>
      <c r="M378" s="47"/>
      <c r="N378" s="48"/>
      <c r="O378" s="48"/>
      <c r="P378" s="47"/>
      <c r="Q378" s="47"/>
      <c r="R378" s="48"/>
      <c r="S378" s="46"/>
    </row>
    <row r="379" spans="1:19" ht="42" customHeight="1">
      <c r="A379" s="616">
        <f>K146</f>
        <v>0</v>
      </c>
      <c r="B379" s="617">
        <f>K147</f>
        <v>0</v>
      </c>
      <c r="C379" s="6"/>
      <c r="D379" s="617">
        <f t="shared" si="120"/>
        <v>0</v>
      </c>
      <c r="E379" s="621">
        <f>P178*C379</f>
        <v>0</v>
      </c>
      <c r="F379" s="622">
        <f t="shared" si="121"/>
        <v>0</v>
      </c>
      <c r="G379" s="623">
        <f t="shared" si="122"/>
        <v>0</v>
      </c>
      <c r="I379" s="26"/>
      <c r="J379" s="26"/>
      <c r="K379" s="52"/>
      <c r="L379" s="26"/>
      <c r="M379" s="47"/>
      <c r="N379" s="48"/>
      <c r="O379" s="48"/>
      <c r="P379" s="47"/>
      <c r="Q379" s="47"/>
      <c r="R379" s="48"/>
      <c r="S379" s="46"/>
    </row>
    <row r="380" spans="1:19" ht="42" customHeight="1">
      <c r="A380" s="616">
        <f>B181</f>
        <v>0</v>
      </c>
      <c r="B380" s="617">
        <f>B182</f>
        <v>0</v>
      </c>
      <c r="C380" s="6"/>
      <c r="D380" s="617">
        <f t="shared" si="120"/>
        <v>0</v>
      </c>
      <c r="E380" s="621">
        <f>G213*C380</f>
        <v>0</v>
      </c>
      <c r="F380" s="622">
        <f t="shared" si="121"/>
        <v>0</v>
      </c>
      <c r="G380" s="623">
        <f t="shared" si="122"/>
        <v>0</v>
      </c>
      <c r="I380" s="26"/>
      <c r="J380" s="26"/>
      <c r="K380" s="52"/>
      <c r="L380" s="26"/>
      <c r="M380" s="47"/>
      <c r="N380" s="48"/>
      <c r="O380" s="48"/>
      <c r="P380" s="47"/>
      <c r="Q380" s="47"/>
      <c r="R380" s="48"/>
      <c r="S380" s="46"/>
    </row>
    <row r="381" spans="1:19" ht="42" customHeight="1">
      <c r="A381" s="616">
        <f>K181</f>
        <v>0</v>
      </c>
      <c r="B381" s="617">
        <f>K182</f>
        <v>0</v>
      </c>
      <c r="C381" s="6"/>
      <c r="D381" s="617">
        <f t="shared" si="120"/>
        <v>0</v>
      </c>
      <c r="E381" s="621">
        <f>P213*C381</f>
        <v>0</v>
      </c>
      <c r="F381" s="622">
        <f t="shared" si="121"/>
        <v>0</v>
      </c>
      <c r="G381" s="623">
        <f t="shared" si="122"/>
        <v>0</v>
      </c>
      <c r="I381" s="26"/>
      <c r="J381" s="26"/>
      <c r="K381" s="52"/>
      <c r="L381" s="26"/>
      <c r="M381" s="47"/>
      <c r="N381" s="48"/>
      <c r="O381" s="48"/>
      <c r="P381" s="47"/>
      <c r="Q381" s="47"/>
      <c r="R381" s="48"/>
      <c r="S381" s="46"/>
    </row>
    <row r="382" spans="1:19" ht="42" customHeight="1">
      <c r="A382" s="616">
        <f>B216</f>
        <v>0</v>
      </c>
      <c r="B382" s="617">
        <f>B217</f>
        <v>0</v>
      </c>
      <c r="C382" s="6"/>
      <c r="D382" s="617">
        <f t="shared" si="120"/>
        <v>0</v>
      </c>
      <c r="E382" s="621">
        <f>G248*C382</f>
        <v>0</v>
      </c>
      <c r="F382" s="622">
        <f t="shared" si="121"/>
        <v>0</v>
      </c>
      <c r="G382" s="623">
        <f t="shared" si="122"/>
        <v>0</v>
      </c>
      <c r="I382" s="26"/>
      <c r="J382" s="26"/>
      <c r="K382" s="52"/>
      <c r="L382" s="26"/>
      <c r="M382" s="47"/>
      <c r="N382" s="48"/>
      <c r="O382" s="48"/>
      <c r="P382" s="47"/>
      <c r="Q382" s="47"/>
      <c r="R382" s="48"/>
      <c r="S382" s="46"/>
    </row>
    <row r="383" spans="1:19" ht="42" customHeight="1">
      <c r="A383" s="616">
        <f>K216</f>
        <v>0</v>
      </c>
      <c r="B383" s="617">
        <f>K217</f>
        <v>0</v>
      </c>
      <c r="C383" s="6"/>
      <c r="D383" s="617">
        <f t="shared" si="120"/>
        <v>0</v>
      </c>
      <c r="E383" s="621">
        <f>P248*C383</f>
        <v>0</v>
      </c>
      <c r="F383" s="622">
        <f t="shared" si="121"/>
        <v>0</v>
      </c>
      <c r="G383" s="623">
        <f t="shared" si="122"/>
        <v>0</v>
      </c>
      <c r="I383" s="26"/>
      <c r="J383" s="26"/>
      <c r="K383" s="52"/>
      <c r="L383" s="26"/>
      <c r="M383" s="47"/>
      <c r="N383" s="48"/>
      <c r="O383" s="48"/>
      <c r="P383" s="47"/>
      <c r="Q383" s="47"/>
      <c r="R383" s="48"/>
      <c r="S383" s="46"/>
    </row>
    <row r="384" spans="1:19" ht="42" customHeight="1">
      <c r="A384" s="616">
        <f>B251</f>
        <v>0</v>
      </c>
      <c r="B384" s="617">
        <f>B252</f>
        <v>0</v>
      </c>
      <c r="C384" s="6"/>
      <c r="D384" s="617">
        <f t="shared" si="120"/>
        <v>0</v>
      </c>
      <c r="E384" s="621">
        <f>G283*C384</f>
        <v>0</v>
      </c>
      <c r="F384" s="622">
        <f t="shared" si="121"/>
        <v>0</v>
      </c>
      <c r="G384" s="623">
        <f t="shared" si="122"/>
        <v>0</v>
      </c>
      <c r="I384" s="26"/>
      <c r="J384" s="26"/>
      <c r="K384" s="52"/>
      <c r="L384" s="26"/>
      <c r="M384" s="47"/>
      <c r="N384" s="48"/>
      <c r="O384" s="48"/>
      <c r="P384" s="47"/>
      <c r="Q384" s="47"/>
      <c r="R384" s="48"/>
      <c r="S384" s="46"/>
    </row>
    <row r="385" spans="1:19" ht="42" customHeight="1">
      <c r="A385" s="616">
        <f>K251</f>
        <v>0</v>
      </c>
      <c r="B385" s="617">
        <f>K252</f>
        <v>0</v>
      </c>
      <c r="C385" s="6"/>
      <c r="D385" s="617">
        <f t="shared" si="120"/>
        <v>0</v>
      </c>
      <c r="E385" s="621">
        <f>P283*C385</f>
        <v>0</v>
      </c>
      <c r="F385" s="622">
        <f t="shared" si="121"/>
        <v>0</v>
      </c>
      <c r="G385" s="623">
        <f t="shared" si="122"/>
        <v>0</v>
      </c>
      <c r="I385" s="26"/>
      <c r="J385" s="26"/>
      <c r="K385" s="52"/>
      <c r="L385" s="26"/>
      <c r="M385" s="47"/>
      <c r="N385" s="48"/>
      <c r="O385" s="48"/>
      <c r="P385" s="47"/>
      <c r="Q385" s="47"/>
      <c r="R385" s="48"/>
      <c r="S385" s="46"/>
    </row>
    <row r="386" spans="1:19" ht="42" customHeight="1">
      <c r="A386" s="616">
        <f>B286</f>
        <v>0</v>
      </c>
      <c r="B386" s="617">
        <f>B287</f>
        <v>0</v>
      </c>
      <c r="C386" s="6"/>
      <c r="D386" s="617">
        <f t="shared" si="120"/>
        <v>0</v>
      </c>
      <c r="E386" s="621">
        <f>G318*C386</f>
        <v>0</v>
      </c>
      <c r="F386" s="622">
        <f t="shared" si="121"/>
        <v>0</v>
      </c>
      <c r="G386" s="623">
        <f t="shared" si="122"/>
        <v>0</v>
      </c>
      <c r="I386" s="26"/>
      <c r="J386" s="26"/>
      <c r="K386" s="52"/>
      <c r="L386" s="26"/>
      <c r="M386" s="47"/>
      <c r="N386" s="48"/>
      <c r="O386" s="48"/>
      <c r="P386" s="47"/>
      <c r="Q386" s="47"/>
      <c r="R386" s="48"/>
      <c r="S386" s="46"/>
    </row>
    <row r="387" spans="1:19" ht="42" customHeight="1">
      <c r="A387" s="616">
        <f>K286</f>
        <v>0</v>
      </c>
      <c r="B387" s="617">
        <f>K287</f>
        <v>0</v>
      </c>
      <c r="C387" s="6"/>
      <c r="D387" s="617">
        <f t="shared" si="120"/>
        <v>0</v>
      </c>
      <c r="E387" s="621">
        <f>P318*C387</f>
        <v>0</v>
      </c>
      <c r="F387" s="622">
        <f t="shared" si="121"/>
        <v>0</v>
      </c>
      <c r="G387" s="623">
        <f t="shared" si="122"/>
        <v>0</v>
      </c>
      <c r="I387" s="26"/>
      <c r="J387" s="26"/>
      <c r="K387" s="52"/>
      <c r="L387" s="26"/>
      <c r="M387" s="47"/>
      <c r="N387" s="48"/>
      <c r="O387" s="48"/>
      <c r="P387" s="47"/>
      <c r="Q387" s="47"/>
      <c r="R387" s="48"/>
      <c r="S387" s="46"/>
    </row>
    <row r="388" spans="1:19" ht="42" customHeight="1">
      <c r="A388" s="616">
        <f>B322</f>
        <v>0</v>
      </c>
      <c r="B388" s="617">
        <f>B323</f>
        <v>0</v>
      </c>
      <c r="C388" s="6"/>
      <c r="D388" s="617">
        <f t="shared" si="120"/>
        <v>0</v>
      </c>
      <c r="E388" s="621">
        <f>G354*C388</f>
        <v>0</v>
      </c>
      <c r="F388" s="622">
        <f t="shared" si="121"/>
        <v>0</v>
      </c>
      <c r="G388" s="623">
        <f t="shared" si="122"/>
        <v>0</v>
      </c>
      <c r="I388" s="26"/>
      <c r="J388" s="26"/>
      <c r="K388" s="52"/>
      <c r="L388" s="26"/>
      <c r="M388" s="47"/>
      <c r="N388" s="48"/>
      <c r="O388" s="48"/>
      <c r="P388" s="47"/>
      <c r="Q388" s="47"/>
      <c r="R388" s="48"/>
      <c r="S388" s="46"/>
    </row>
    <row r="389" spans="1:19" ht="42" customHeight="1" thickBot="1">
      <c r="A389" s="619">
        <f>K322</f>
        <v>0</v>
      </c>
      <c r="B389" s="620">
        <f>K323</f>
        <v>0</v>
      </c>
      <c r="C389" s="11"/>
      <c r="D389" s="617">
        <f t="shared" si="120"/>
        <v>0</v>
      </c>
      <c r="E389" s="624">
        <f>P354*C389</f>
        <v>0</v>
      </c>
      <c r="F389" s="622">
        <f t="shared" si="121"/>
        <v>0</v>
      </c>
      <c r="G389" s="623">
        <f t="shared" si="122"/>
        <v>0</v>
      </c>
      <c r="I389" s="26"/>
      <c r="J389" s="26"/>
      <c r="K389" s="52"/>
      <c r="L389" s="26"/>
      <c r="M389" s="47"/>
      <c r="N389" s="48"/>
      <c r="O389" s="48"/>
      <c r="P389" s="47"/>
      <c r="Q389" s="47"/>
      <c r="R389" s="48"/>
      <c r="S389" s="46"/>
    </row>
    <row r="390" spans="1:19" ht="19" thickBot="1">
      <c r="C390" s="181" t="s">
        <v>28</v>
      </c>
      <c r="D390" s="508">
        <f>SUM(D370:D389)</f>
        <v>0</v>
      </c>
      <c r="E390" s="508">
        <f t="shared" ref="E390:F390" si="123">SUM(E370:E389)</f>
        <v>0</v>
      </c>
      <c r="F390" s="508">
        <f t="shared" si="123"/>
        <v>0</v>
      </c>
      <c r="G390" s="625">
        <f>IFERROR(F390/D390,0)</f>
        <v>0</v>
      </c>
      <c r="I390" s="529"/>
      <c r="J390" s="529"/>
      <c r="K390" s="91"/>
      <c r="L390" s="51" t="e">
        <f>K390/D390</f>
        <v>#DIV/0!</v>
      </c>
      <c r="M390" s="47"/>
      <c r="N390" s="48"/>
      <c r="O390" s="48"/>
      <c r="P390" s="47"/>
      <c r="Q390" s="47"/>
      <c r="R390" s="48"/>
      <c r="S390" s="46"/>
    </row>
    <row r="391" spans="1:19">
      <c r="K391" s="46"/>
      <c r="L391" s="51"/>
      <c r="M391" s="47"/>
      <c r="N391" s="48"/>
      <c r="O391" s="48"/>
      <c r="P391" s="47"/>
      <c r="Q391" s="47"/>
      <c r="R391" s="48"/>
      <c r="S391" s="46"/>
    </row>
    <row r="392" spans="1:19">
      <c r="F392" s="1"/>
      <c r="K392" s="46"/>
      <c r="L392" s="51"/>
      <c r="M392" s="47"/>
      <c r="N392" s="48"/>
      <c r="O392" s="48"/>
      <c r="P392" s="47"/>
      <c r="Q392" s="47"/>
      <c r="R392" s="48"/>
      <c r="S392" s="46"/>
    </row>
    <row r="393" spans="1:19">
      <c r="F393" s="53"/>
      <c r="K393" s="46"/>
      <c r="L393" s="51"/>
      <c r="M393" s="47"/>
      <c r="N393" s="48"/>
      <c r="O393" s="48"/>
      <c r="P393" s="47"/>
      <c r="Q393" s="47"/>
      <c r="R393" s="48"/>
      <c r="S393" s="46"/>
    </row>
    <row r="394" spans="1:19">
      <c r="F394" s="53"/>
      <c r="K394" s="46"/>
      <c r="L394" s="51"/>
      <c r="M394" s="47"/>
      <c r="N394" s="48"/>
      <c r="O394" s="48"/>
      <c r="P394" s="47"/>
      <c r="Q394" s="47"/>
      <c r="R394" s="48"/>
      <c r="S394" s="46"/>
    </row>
    <row r="395" spans="1:19">
      <c r="F395" s="53"/>
      <c r="K395" s="46"/>
      <c r="L395" s="51"/>
      <c r="M395" s="47"/>
      <c r="N395" s="48"/>
      <c r="O395" s="48"/>
      <c r="P395" s="47"/>
      <c r="Q395" s="47"/>
      <c r="R395" s="48"/>
      <c r="S395" s="46"/>
    </row>
    <row r="396" spans="1:19">
      <c r="K396" s="46"/>
      <c r="L396" s="51"/>
      <c r="M396" s="47"/>
      <c r="N396" s="48"/>
      <c r="O396" s="48"/>
      <c r="P396" s="47"/>
      <c r="Q396" s="47"/>
      <c r="R396" s="48"/>
      <c r="S396" s="46"/>
    </row>
    <row r="397" spans="1:19">
      <c r="K397" s="46"/>
      <c r="L397" s="51"/>
      <c r="M397" s="47"/>
      <c r="N397" s="48"/>
      <c r="O397" s="48"/>
      <c r="P397" s="47"/>
      <c r="Q397" s="47"/>
      <c r="R397" s="48"/>
      <c r="S397" s="46"/>
    </row>
    <row r="398" spans="1:19">
      <c r="K398" s="46"/>
      <c r="L398" s="51"/>
      <c r="M398" s="47"/>
      <c r="N398" s="48"/>
      <c r="O398" s="48"/>
      <c r="P398" s="47"/>
      <c r="Q398" s="47"/>
      <c r="R398" s="48"/>
      <c r="S398" s="46"/>
    </row>
    <row r="399" spans="1:19">
      <c r="K399" s="46"/>
      <c r="L399" s="51"/>
      <c r="M399" s="47"/>
      <c r="N399" s="48"/>
      <c r="O399" s="48"/>
      <c r="P399" s="47"/>
      <c r="Q399" s="47"/>
      <c r="R399" s="48"/>
      <c r="S399" s="46"/>
    </row>
    <row r="400" spans="1:19">
      <c r="K400" s="46"/>
      <c r="L400" s="51"/>
      <c r="M400" s="47"/>
      <c r="N400" s="48"/>
      <c r="O400" s="48"/>
      <c r="P400" s="47"/>
      <c r="Q400" s="47"/>
      <c r="R400" s="48"/>
      <c r="S400" s="46"/>
    </row>
    <row r="401" spans="11:19">
      <c r="K401" s="46"/>
      <c r="L401" s="51"/>
      <c r="M401" s="47"/>
      <c r="N401" s="48"/>
      <c r="O401" s="48"/>
      <c r="P401" s="47"/>
      <c r="Q401" s="47"/>
      <c r="R401" s="48"/>
      <c r="S401" s="46"/>
    </row>
    <row r="402" spans="11:19">
      <c r="K402" s="46"/>
      <c r="L402" s="51"/>
      <c r="M402" s="47"/>
      <c r="N402" s="48"/>
      <c r="O402" s="48"/>
      <c r="P402" s="47"/>
      <c r="Q402" s="47"/>
      <c r="R402" s="48"/>
      <c r="S402" s="46"/>
    </row>
    <row r="403" spans="11:19">
      <c r="K403" s="46"/>
      <c r="L403" s="51"/>
      <c r="M403" s="47"/>
      <c r="N403" s="48"/>
      <c r="O403" s="48"/>
      <c r="P403" s="47"/>
      <c r="Q403" s="47"/>
      <c r="R403" s="48"/>
      <c r="S403" s="46"/>
    </row>
    <row r="404" spans="11:19">
      <c r="K404" s="46"/>
      <c r="L404" s="51"/>
      <c r="M404" s="47"/>
      <c r="N404" s="48"/>
      <c r="O404" s="48"/>
      <c r="P404" s="47"/>
      <c r="Q404" s="47"/>
      <c r="R404" s="48"/>
      <c r="S404" s="46"/>
    </row>
    <row r="405" spans="11:19">
      <c r="K405" s="46"/>
      <c r="L405" s="51"/>
      <c r="M405" s="47"/>
      <c r="N405" s="48"/>
      <c r="O405" s="48"/>
      <c r="P405" s="47"/>
      <c r="Q405" s="47"/>
      <c r="R405" s="48"/>
      <c r="S405" s="46"/>
    </row>
    <row r="406" spans="11:19">
      <c r="K406" s="46"/>
      <c r="L406" s="51"/>
      <c r="M406" s="47"/>
      <c r="N406" s="48"/>
      <c r="O406" s="48"/>
      <c r="P406" s="47"/>
      <c r="Q406" s="47"/>
      <c r="R406" s="48"/>
      <c r="S406" s="46"/>
    </row>
    <row r="407" spans="11:19">
      <c r="K407" s="46"/>
      <c r="L407" s="51"/>
      <c r="M407" s="47"/>
      <c r="N407" s="48"/>
      <c r="O407" s="48"/>
      <c r="P407" s="47"/>
      <c r="Q407" s="47"/>
      <c r="R407" s="48"/>
      <c r="S407" s="46"/>
    </row>
    <row r="408" spans="11:19">
      <c r="K408" s="46"/>
      <c r="L408" s="51"/>
      <c r="M408" s="47"/>
      <c r="N408" s="48"/>
      <c r="O408" s="48"/>
      <c r="P408" s="47"/>
      <c r="Q408" s="47"/>
      <c r="R408" s="48"/>
      <c r="S408" s="46"/>
    </row>
    <row r="409" spans="11:19">
      <c r="K409" s="46"/>
      <c r="L409" s="51"/>
      <c r="M409" s="47"/>
      <c r="N409" s="48"/>
      <c r="O409" s="48"/>
      <c r="P409" s="47"/>
      <c r="Q409" s="47"/>
      <c r="R409" s="48"/>
      <c r="S409" s="46"/>
    </row>
    <row r="410" spans="11:19">
      <c r="K410" s="46"/>
      <c r="L410" s="51"/>
      <c r="M410" s="47"/>
      <c r="N410" s="48"/>
      <c r="O410" s="48"/>
      <c r="P410" s="47"/>
      <c r="Q410" s="47"/>
      <c r="R410" s="48"/>
      <c r="S410" s="46"/>
    </row>
    <row r="411" spans="11:19">
      <c r="K411" s="46"/>
      <c r="L411" s="51"/>
      <c r="M411" s="47"/>
      <c r="N411" s="48"/>
      <c r="O411" s="48"/>
      <c r="P411" s="47"/>
      <c r="Q411" s="47"/>
      <c r="R411" s="48"/>
      <c r="S411" s="46"/>
    </row>
  </sheetData>
  <mergeCells count="410">
    <mergeCell ref="A351:F351"/>
    <mergeCell ref="J351:O351"/>
    <mergeCell ref="A352:A353"/>
    <mergeCell ref="J352:J353"/>
    <mergeCell ref="F354:F355"/>
    <mergeCell ref="G354:G355"/>
    <mergeCell ref="O354:O355"/>
    <mergeCell ref="P354:P355"/>
    <mergeCell ref="C367:C369"/>
    <mergeCell ref="K367:K369"/>
    <mergeCell ref="L367:L369"/>
    <mergeCell ref="G367:G369"/>
    <mergeCell ref="A367:A369"/>
    <mergeCell ref="B367:B369"/>
    <mergeCell ref="D367:D369"/>
    <mergeCell ref="E367:E369"/>
    <mergeCell ref="F367:F369"/>
    <mergeCell ref="Q325:Q327"/>
    <mergeCell ref="A342:F342"/>
    <mergeCell ref="J342:O342"/>
    <mergeCell ref="A343:A345"/>
    <mergeCell ref="B343:B345"/>
    <mergeCell ref="C343:C345"/>
    <mergeCell ref="D343:D345"/>
    <mergeCell ref="E343:E345"/>
    <mergeCell ref="F343:F345"/>
    <mergeCell ref="J343:J345"/>
    <mergeCell ref="K343:K345"/>
    <mergeCell ref="L343:L345"/>
    <mergeCell ref="M343:M345"/>
    <mergeCell ref="N343:N345"/>
    <mergeCell ref="O343:O345"/>
    <mergeCell ref="P318:P319"/>
    <mergeCell ref="E323:F323"/>
    <mergeCell ref="N323:O323"/>
    <mergeCell ref="A325:A327"/>
    <mergeCell ref="B325:B327"/>
    <mergeCell ref="C325:C327"/>
    <mergeCell ref="D325:D327"/>
    <mergeCell ref="E325:E327"/>
    <mergeCell ref="F325:F327"/>
    <mergeCell ref="G325:G327"/>
    <mergeCell ref="H325:H327"/>
    <mergeCell ref="J325:J327"/>
    <mergeCell ref="K325:K327"/>
    <mergeCell ref="L325:L327"/>
    <mergeCell ref="M325:M327"/>
    <mergeCell ref="N325:N327"/>
    <mergeCell ref="O325:O327"/>
    <mergeCell ref="P325:P327"/>
    <mergeCell ref="M307:M309"/>
    <mergeCell ref="N307:N309"/>
    <mergeCell ref="O307:O309"/>
    <mergeCell ref="A315:F315"/>
    <mergeCell ref="J315:O315"/>
    <mergeCell ref="A316:A317"/>
    <mergeCell ref="J316:J317"/>
    <mergeCell ref="F318:F319"/>
    <mergeCell ref="G318:G319"/>
    <mergeCell ref="O318:O319"/>
    <mergeCell ref="A307:A309"/>
    <mergeCell ref="B307:B309"/>
    <mergeCell ref="C307:C309"/>
    <mergeCell ref="D307:D309"/>
    <mergeCell ref="E307:E309"/>
    <mergeCell ref="F307:F309"/>
    <mergeCell ref="J307:J309"/>
    <mergeCell ref="K307:K309"/>
    <mergeCell ref="L307:L309"/>
    <mergeCell ref="K289:K291"/>
    <mergeCell ref="L289:L291"/>
    <mergeCell ref="M289:M291"/>
    <mergeCell ref="N289:N291"/>
    <mergeCell ref="O289:O291"/>
    <mergeCell ref="P289:P291"/>
    <mergeCell ref="Q289:Q291"/>
    <mergeCell ref="A306:F306"/>
    <mergeCell ref="J306:O306"/>
    <mergeCell ref="A289:A291"/>
    <mergeCell ref="B289:B291"/>
    <mergeCell ref="C289:C291"/>
    <mergeCell ref="D289:D291"/>
    <mergeCell ref="E289:E291"/>
    <mergeCell ref="F289:F291"/>
    <mergeCell ref="G289:G291"/>
    <mergeCell ref="H289:H291"/>
    <mergeCell ref="J289:J291"/>
    <mergeCell ref="A280:F280"/>
    <mergeCell ref="J280:O280"/>
    <mergeCell ref="A281:A282"/>
    <mergeCell ref="J281:J282"/>
    <mergeCell ref="F283:F284"/>
    <mergeCell ref="G283:G284"/>
    <mergeCell ref="O283:O284"/>
    <mergeCell ref="P283:P284"/>
    <mergeCell ref="E287:F287"/>
    <mergeCell ref="N287:O287"/>
    <mergeCell ref="Q254:Q256"/>
    <mergeCell ref="A271:F271"/>
    <mergeCell ref="J271:O271"/>
    <mergeCell ref="A272:A274"/>
    <mergeCell ref="B272:B274"/>
    <mergeCell ref="C272:C274"/>
    <mergeCell ref="D272:D274"/>
    <mergeCell ref="E272:E274"/>
    <mergeCell ref="F272:F274"/>
    <mergeCell ref="J272:J274"/>
    <mergeCell ref="K272:K274"/>
    <mergeCell ref="L272:L274"/>
    <mergeCell ref="M272:M274"/>
    <mergeCell ref="N272:N274"/>
    <mergeCell ref="O272:O274"/>
    <mergeCell ref="P248:P249"/>
    <mergeCell ref="E252:F252"/>
    <mergeCell ref="N252:O252"/>
    <mergeCell ref="A254:A256"/>
    <mergeCell ref="B254:B256"/>
    <mergeCell ref="C254:C256"/>
    <mergeCell ref="D254:D256"/>
    <mergeCell ref="E254:E256"/>
    <mergeCell ref="F254:F256"/>
    <mergeCell ref="G254:G256"/>
    <mergeCell ref="H254:H256"/>
    <mergeCell ref="J254:J256"/>
    <mergeCell ref="K254:K256"/>
    <mergeCell ref="L254:L256"/>
    <mergeCell ref="M254:M256"/>
    <mergeCell ref="N254:N256"/>
    <mergeCell ref="O254:O256"/>
    <mergeCell ref="P254:P256"/>
    <mergeCell ref="M237:M239"/>
    <mergeCell ref="N237:N239"/>
    <mergeCell ref="O237:O239"/>
    <mergeCell ref="A245:F245"/>
    <mergeCell ref="J245:O245"/>
    <mergeCell ref="A246:A247"/>
    <mergeCell ref="J246:J247"/>
    <mergeCell ref="F248:F249"/>
    <mergeCell ref="G248:G249"/>
    <mergeCell ref="O248:O249"/>
    <mergeCell ref="A237:A239"/>
    <mergeCell ref="B237:B239"/>
    <mergeCell ref="C237:C239"/>
    <mergeCell ref="D237:D239"/>
    <mergeCell ref="E237:E239"/>
    <mergeCell ref="F237:F239"/>
    <mergeCell ref="J237:J239"/>
    <mergeCell ref="K237:K239"/>
    <mergeCell ref="L237:L239"/>
    <mergeCell ref="K219:K221"/>
    <mergeCell ref="L219:L221"/>
    <mergeCell ref="M219:M221"/>
    <mergeCell ref="N219:N221"/>
    <mergeCell ref="O219:O221"/>
    <mergeCell ref="P219:P221"/>
    <mergeCell ref="Q219:Q221"/>
    <mergeCell ref="A236:F236"/>
    <mergeCell ref="J236:O236"/>
    <mergeCell ref="A219:A221"/>
    <mergeCell ref="B219:B221"/>
    <mergeCell ref="C219:C221"/>
    <mergeCell ref="D219:D221"/>
    <mergeCell ref="E219:E221"/>
    <mergeCell ref="F219:F221"/>
    <mergeCell ref="G219:G221"/>
    <mergeCell ref="H219:H221"/>
    <mergeCell ref="J219:J221"/>
    <mergeCell ref="A210:F210"/>
    <mergeCell ref="J210:O210"/>
    <mergeCell ref="A211:A212"/>
    <mergeCell ref="J211:J212"/>
    <mergeCell ref="F213:F214"/>
    <mergeCell ref="G213:G214"/>
    <mergeCell ref="O213:O214"/>
    <mergeCell ref="P213:P214"/>
    <mergeCell ref="E217:F217"/>
    <mergeCell ref="N217:O217"/>
    <mergeCell ref="Q184:Q186"/>
    <mergeCell ref="A201:F201"/>
    <mergeCell ref="J201:O201"/>
    <mergeCell ref="A202:A204"/>
    <mergeCell ref="B202:B204"/>
    <mergeCell ref="C202:C204"/>
    <mergeCell ref="D202:D204"/>
    <mergeCell ref="E202:E204"/>
    <mergeCell ref="F202:F204"/>
    <mergeCell ref="J202:J204"/>
    <mergeCell ref="K202:K204"/>
    <mergeCell ref="L202:L204"/>
    <mergeCell ref="M202:M204"/>
    <mergeCell ref="N202:N204"/>
    <mergeCell ref="O202:O204"/>
    <mergeCell ref="P178:P179"/>
    <mergeCell ref="E182:F182"/>
    <mergeCell ref="N182:O182"/>
    <mergeCell ref="A184:A186"/>
    <mergeCell ref="B184:B186"/>
    <mergeCell ref="C184:C186"/>
    <mergeCell ref="D184:D186"/>
    <mergeCell ref="E184:E186"/>
    <mergeCell ref="F184:F186"/>
    <mergeCell ref="G184:G186"/>
    <mergeCell ref="H184:H186"/>
    <mergeCell ref="J184:J186"/>
    <mergeCell ref="K184:K186"/>
    <mergeCell ref="L184:L186"/>
    <mergeCell ref="M184:M186"/>
    <mergeCell ref="N184:N186"/>
    <mergeCell ref="O184:O186"/>
    <mergeCell ref="P184:P186"/>
    <mergeCell ref="M167:M169"/>
    <mergeCell ref="N167:N169"/>
    <mergeCell ref="O167:O169"/>
    <mergeCell ref="A175:F175"/>
    <mergeCell ref="J175:O175"/>
    <mergeCell ref="A176:A177"/>
    <mergeCell ref="J176:J177"/>
    <mergeCell ref="F178:F179"/>
    <mergeCell ref="G178:G179"/>
    <mergeCell ref="O178:O179"/>
    <mergeCell ref="A167:A169"/>
    <mergeCell ref="B167:B169"/>
    <mergeCell ref="C167:C169"/>
    <mergeCell ref="D167:D169"/>
    <mergeCell ref="E167:E169"/>
    <mergeCell ref="F167:F169"/>
    <mergeCell ref="J167:J169"/>
    <mergeCell ref="K167:K169"/>
    <mergeCell ref="L167:L169"/>
    <mergeCell ref="K149:K151"/>
    <mergeCell ref="L149:L151"/>
    <mergeCell ref="M149:M151"/>
    <mergeCell ref="N149:N151"/>
    <mergeCell ref="O149:O151"/>
    <mergeCell ref="P149:P151"/>
    <mergeCell ref="Q149:Q151"/>
    <mergeCell ref="A166:F166"/>
    <mergeCell ref="J166:O166"/>
    <mergeCell ref="A149:A151"/>
    <mergeCell ref="B149:B151"/>
    <mergeCell ref="C149:C151"/>
    <mergeCell ref="D149:D151"/>
    <mergeCell ref="E149:E151"/>
    <mergeCell ref="F149:F151"/>
    <mergeCell ref="G149:G151"/>
    <mergeCell ref="H149:H151"/>
    <mergeCell ref="J149:J151"/>
    <mergeCell ref="A140:F140"/>
    <mergeCell ref="J140:O140"/>
    <mergeCell ref="A141:A142"/>
    <mergeCell ref="J141:J142"/>
    <mergeCell ref="F143:F144"/>
    <mergeCell ref="G143:G144"/>
    <mergeCell ref="O143:O144"/>
    <mergeCell ref="P143:P144"/>
    <mergeCell ref="E147:F147"/>
    <mergeCell ref="N147:O147"/>
    <mergeCell ref="Q114:Q116"/>
    <mergeCell ref="A131:F131"/>
    <mergeCell ref="J131:O131"/>
    <mergeCell ref="A132:A134"/>
    <mergeCell ref="B132:B134"/>
    <mergeCell ref="C132:C134"/>
    <mergeCell ref="D132:D134"/>
    <mergeCell ref="E132:E134"/>
    <mergeCell ref="F132:F134"/>
    <mergeCell ref="J132:J134"/>
    <mergeCell ref="K132:K134"/>
    <mergeCell ref="L132:L134"/>
    <mergeCell ref="M132:M134"/>
    <mergeCell ref="N132:N134"/>
    <mergeCell ref="O132:O134"/>
    <mergeCell ref="F108:F109"/>
    <mergeCell ref="G108:G109"/>
    <mergeCell ref="O108:O109"/>
    <mergeCell ref="P108:P109"/>
    <mergeCell ref="E112:F112"/>
    <mergeCell ref="N112:O112"/>
    <mergeCell ref="A114:A116"/>
    <mergeCell ref="B114:B116"/>
    <mergeCell ref="C114:C116"/>
    <mergeCell ref="D114:D116"/>
    <mergeCell ref="E114:E116"/>
    <mergeCell ref="F114:F116"/>
    <mergeCell ref="G114:G116"/>
    <mergeCell ref="H114:H116"/>
    <mergeCell ref="J114:J116"/>
    <mergeCell ref="K114:K116"/>
    <mergeCell ref="L114:L116"/>
    <mergeCell ref="M114:M116"/>
    <mergeCell ref="N114:N116"/>
    <mergeCell ref="O114:O116"/>
    <mergeCell ref="P114:P116"/>
    <mergeCell ref="Q79:Q81"/>
    <mergeCell ref="A96:F96"/>
    <mergeCell ref="J96:O96"/>
    <mergeCell ref="C97:C99"/>
    <mergeCell ref="J97:J99"/>
    <mergeCell ref="A105:F105"/>
    <mergeCell ref="J105:O105"/>
    <mergeCell ref="A106:A107"/>
    <mergeCell ref="J106:J107"/>
    <mergeCell ref="A97:A99"/>
    <mergeCell ref="B97:B99"/>
    <mergeCell ref="D97:D99"/>
    <mergeCell ref="E97:E99"/>
    <mergeCell ref="F97:F99"/>
    <mergeCell ref="K97:K99"/>
    <mergeCell ref="O97:O99"/>
    <mergeCell ref="L97:L99"/>
    <mergeCell ref="M97:M99"/>
    <mergeCell ref="N97:N99"/>
    <mergeCell ref="P73:P74"/>
    <mergeCell ref="E77:F77"/>
    <mergeCell ref="N77:O77"/>
    <mergeCell ref="A79:A81"/>
    <mergeCell ref="B79:B81"/>
    <mergeCell ref="C79:C81"/>
    <mergeCell ref="D79:D81"/>
    <mergeCell ref="E79:E81"/>
    <mergeCell ref="F79:F81"/>
    <mergeCell ref="G79:G81"/>
    <mergeCell ref="H79:H81"/>
    <mergeCell ref="J79:J81"/>
    <mergeCell ref="K79:K81"/>
    <mergeCell ref="L79:L81"/>
    <mergeCell ref="M79:M81"/>
    <mergeCell ref="N79:N81"/>
    <mergeCell ref="O79:O81"/>
    <mergeCell ref="P79:P81"/>
    <mergeCell ref="Q44:Q46"/>
    <mergeCell ref="A61:F61"/>
    <mergeCell ref="J61:O61"/>
    <mergeCell ref="A62:A64"/>
    <mergeCell ref="B62:B64"/>
    <mergeCell ref="C62:C64"/>
    <mergeCell ref="D62:D64"/>
    <mergeCell ref="E62:E64"/>
    <mergeCell ref="F62:F64"/>
    <mergeCell ref="J62:J64"/>
    <mergeCell ref="K62:K64"/>
    <mergeCell ref="L62:L64"/>
    <mergeCell ref="M62:M64"/>
    <mergeCell ref="N62:N64"/>
    <mergeCell ref="O62:O64"/>
    <mergeCell ref="O38:O39"/>
    <mergeCell ref="P38:P39"/>
    <mergeCell ref="E42:F42"/>
    <mergeCell ref="N42:O42"/>
    <mergeCell ref="A44:A46"/>
    <mergeCell ref="B44:B46"/>
    <mergeCell ref="C44:C46"/>
    <mergeCell ref="D44:D46"/>
    <mergeCell ref="E44:E46"/>
    <mergeCell ref="F44:F46"/>
    <mergeCell ref="G44:G46"/>
    <mergeCell ref="H44:H46"/>
    <mergeCell ref="J44:J46"/>
    <mergeCell ref="K44:K46"/>
    <mergeCell ref="L44:L46"/>
    <mergeCell ref="M44:M46"/>
    <mergeCell ref="N44:N46"/>
    <mergeCell ref="O44:O46"/>
    <mergeCell ref="P44:P46"/>
    <mergeCell ref="N6:O6"/>
    <mergeCell ref="J8:J10"/>
    <mergeCell ref="Q8:Q10"/>
    <mergeCell ref="J25:O25"/>
    <mergeCell ref="J27:J29"/>
    <mergeCell ref="K27:K29"/>
    <mergeCell ref="L27:L29"/>
    <mergeCell ref="M27:M29"/>
    <mergeCell ref="N27:N29"/>
    <mergeCell ref="O27:O29"/>
    <mergeCell ref="N8:N10"/>
    <mergeCell ref="E6:F6"/>
    <mergeCell ref="C8:C10"/>
    <mergeCell ref="H8:H10"/>
    <mergeCell ref="A25:F25"/>
    <mergeCell ref="A27:A29"/>
    <mergeCell ref="B27:B29"/>
    <mergeCell ref="C27:C29"/>
    <mergeCell ref="D27:D29"/>
    <mergeCell ref="E27:E29"/>
    <mergeCell ref="F27:F29"/>
    <mergeCell ref="A26:F26"/>
    <mergeCell ref="A70:F70"/>
    <mergeCell ref="J70:O70"/>
    <mergeCell ref="A71:A72"/>
    <mergeCell ref="J71:J72"/>
    <mergeCell ref="F73:F74"/>
    <mergeCell ref="G73:G74"/>
    <mergeCell ref="O73:O74"/>
    <mergeCell ref="P8:P10"/>
    <mergeCell ref="K8:K10"/>
    <mergeCell ref="A8:A10"/>
    <mergeCell ref="O8:O10"/>
    <mergeCell ref="A35:F35"/>
    <mergeCell ref="A36:A37"/>
    <mergeCell ref="F38:F39"/>
    <mergeCell ref="G38:G39"/>
    <mergeCell ref="J35:O35"/>
    <mergeCell ref="J36:J37"/>
    <mergeCell ref="B8:B10"/>
    <mergeCell ref="D8:D10"/>
    <mergeCell ref="E8:E10"/>
    <mergeCell ref="F8:F10"/>
    <mergeCell ref="G8:G10"/>
    <mergeCell ref="L8:L10"/>
    <mergeCell ref="M8:M10"/>
  </mergeCells>
  <conditionalFormatting sqref="G5">
    <cfRule type="colorScale" priority="60">
      <colorScale>
        <cfvo type="num" val="0"/>
        <cfvo type="num" val="0"/>
        <color theme="0" tint="-4.9989318521683403E-2"/>
        <color rgb="FFFF0066"/>
      </colorScale>
    </cfRule>
  </conditionalFormatting>
  <conditionalFormatting sqref="G41">
    <cfRule type="colorScale" priority="54">
      <colorScale>
        <cfvo type="num" val="0"/>
        <cfvo type="num" val="0"/>
        <color theme="0" tint="-4.9989318521683403E-2"/>
        <color rgb="FFFF0066"/>
      </colorScale>
    </cfRule>
  </conditionalFormatting>
  <conditionalFormatting sqref="G76">
    <cfRule type="colorScale" priority="48">
      <colorScale>
        <cfvo type="num" val="0"/>
        <cfvo type="num" val="0"/>
        <color theme="0" tint="-4.9989318521683403E-2"/>
        <color rgb="FFFF0066"/>
      </colorScale>
    </cfRule>
  </conditionalFormatting>
  <conditionalFormatting sqref="G111">
    <cfRule type="colorScale" priority="42">
      <colorScale>
        <cfvo type="num" val="0"/>
        <cfvo type="num" val="0"/>
        <color theme="0" tint="-4.9989318521683403E-2"/>
        <color rgb="FFFF0066"/>
      </colorScale>
    </cfRule>
  </conditionalFormatting>
  <conditionalFormatting sqref="G146">
    <cfRule type="colorScale" priority="36">
      <colorScale>
        <cfvo type="num" val="0"/>
        <cfvo type="num" val="0"/>
        <color theme="0" tint="-4.9989318521683403E-2"/>
        <color rgb="FFFF0066"/>
      </colorScale>
    </cfRule>
  </conditionalFormatting>
  <conditionalFormatting sqref="G181">
    <cfRule type="colorScale" priority="30">
      <colorScale>
        <cfvo type="num" val="0"/>
        <cfvo type="num" val="0"/>
        <color theme="0" tint="-4.9989318521683403E-2"/>
        <color rgb="FFFF0066"/>
      </colorScale>
    </cfRule>
  </conditionalFormatting>
  <conditionalFormatting sqref="G216">
    <cfRule type="colorScale" priority="24">
      <colorScale>
        <cfvo type="num" val="0"/>
        <cfvo type="num" val="0"/>
        <color theme="0" tint="-4.9989318521683403E-2"/>
        <color rgb="FFFF0066"/>
      </colorScale>
    </cfRule>
  </conditionalFormatting>
  <conditionalFormatting sqref="G251">
    <cfRule type="colorScale" priority="18">
      <colorScale>
        <cfvo type="num" val="0"/>
        <cfvo type="num" val="0"/>
        <color theme="0" tint="-4.9989318521683403E-2"/>
        <color rgb="FFFF0066"/>
      </colorScale>
    </cfRule>
  </conditionalFormatting>
  <conditionalFormatting sqref="G286">
    <cfRule type="colorScale" priority="12">
      <colorScale>
        <cfvo type="num" val="0"/>
        <cfvo type="num" val="0"/>
        <color theme="0" tint="-4.9989318521683403E-2"/>
        <color rgb="FFFF0066"/>
      </colorScale>
    </cfRule>
  </conditionalFormatting>
  <conditionalFormatting sqref="G322">
    <cfRule type="colorScale" priority="6">
      <colorScale>
        <cfvo type="num" val="0"/>
        <cfvo type="num" val="0"/>
        <color theme="0" tint="-4.9989318521683403E-2"/>
        <color rgb="FFFF0066"/>
      </colorScale>
    </cfRule>
  </conditionalFormatting>
  <conditionalFormatting sqref="H5:I5">
    <cfRule type="cellIs" dxfId="33" priority="59" operator="equal">
      <formula>0</formula>
    </cfRule>
  </conditionalFormatting>
  <conditionalFormatting sqref="H38:I41">
    <cfRule type="cellIs" dxfId="32" priority="53" operator="equal">
      <formula>0</formula>
    </cfRule>
  </conditionalFormatting>
  <conditionalFormatting sqref="H73:I76">
    <cfRule type="cellIs" dxfId="31" priority="47" operator="equal">
      <formula>0</formula>
    </cfRule>
  </conditionalFormatting>
  <conditionalFormatting sqref="H108:I111">
    <cfRule type="cellIs" dxfId="30" priority="41" operator="equal">
      <formula>0</formula>
    </cfRule>
  </conditionalFormatting>
  <conditionalFormatting sqref="H143:I146">
    <cfRule type="cellIs" dxfId="29" priority="35" operator="equal">
      <formula>0</formula>
    </cfRule>
  </conditionalFormatting>
  <conditionalFormatting sqref="H178:I181">
    <cfRule type="cellIs" dxfId="28" priority="29" operator="equal">
      <formula>0</formula>
    </cfRule>
  </conditionalFormatting>
  <conditionalFormatting sqref="H213:I216">
    <cfRule type="cellIs" dxfId="27" priority="23" operator="equal">
      <formula>0</formula>
    </cfRule>
  </conditionalFormatting>
  <conditionalFormatting sqref="H248:I251">
    <cfRule type="cellIs" dxfId="26" priority="17" operator="equal">
      <formula>0</formula>
    </cfRule>
  </conditionalFormatting>
  <conditionalFormatting sqref="H283:I286">
    <cfRule type="cellIs" dxfId="25" priority="11" operator="equal">
      <formula>0</formula>
    </cfRule>
  </conditionalFormatting>
  <conditionalFormatting sqref="H318:I319">
    <cfRule type="cellIs" dxfId="24" priority="10" operator="equal">
      <formula>0</formula>
    </cfRule>
  </conditionalFormatting>
  <conditionalFormatting sqref="H322:I322">
    <cfRule type="cellIs" dxfId="23" priority="5" operator="equal">
      <formula>0</formula>
    </cfRule>
  </conditionalFormatting>
  <conditionalFormatting sqref="H354:I355">
    <cfRule type="cellIs" dxfId="22" priority="4" operator="equal">
      <formula>0</formula>
    </cfRule>
  </conditionalFormatting>
  <conditionalFormatting sqref="P5">
    <cfRule type="colorScale" priority="57">
      <colorScale>
        <cfvo type="num" val="0"/>
        <cfvo type="num" val="0"/>
        <color theme="0" tint="-4.9989318521683403E-2"/>
        <color rgb="FFFF0066"/>
      </colorScale>
    </cfRule>
  </conditionalFormatting>
  <conditionalFormatting sqref="P41">
    <cfRule type="colorScale" priority="51">
      <colorScale>
        <cfvo type="num" val="0"/>
        <cfvo type="num" val="0"/>
        <color theme="0" tint="-4.9989318521683403E-2"/>
        <color rgb="FFFF0066"/>
      </colorScale>
    </cfRule>
  </conditionalFormatting>
  <conditionalFormatting sqref="P76">
    <cfRule type="colorScale" priority="45">
      <colorScale>
        <cfvo type="num" val="0"/>
        <cfvo type="num" val="0"/>
        <color theme="0" tint="-4.9989318521683403E-2"/>
        <color rgb="FFFF0066"/>
      </colorScale>
    </cfRule>
  </conditionalFormatting>
  <conditionalFormatting sqref="P111">
    <cfRule type="colorScale" priority="39">
      <colorScale>
        <cfvo type="num" val="0"/>
        <cfvo type="num" val="0"/>
        <color theme="0" tint="-4.9989318521683403E-2"/>
        <color rgb="FFFF0066"/>
      </colorScale>
    </cfRule>
  </conditionalFormatting>
  <conditionalFormatting sqref="P146">
    <cfRule type="colorScale" priority="33">
      <colorScale>
        <cfvo type="num" val="0"/>
        <cfvo type="num" val="0"/>
        <color theme="0" tint="-4.9989318521683403E-2"/>
        <color rgb="FFFF0066"/>
      </colorScale>
    </cfRule>
  </conditionalFormatting>
  <conditionalFormatting sqref="P181">
    <cfRule type="colorScale" priority="27">
      <colorScale>
        <cfvo type="num" val="0"/>
        <cfvo type="num" val="0"/>
        <color theme="0" tint="-4.9989318521683403E-2"/>
        <color rgb="FFFF0066"/>
      </colorScale>
    </cfRule>
  </conditionalFormatting>
  <conditionalFormatting sqref="P216">
    <cfRule type="colorScale" priority="21">
      <colorScale>
        <cfvo type="num" val="0"/>
        <cfvo type="num" val="0"/>
        <color theme="0" tint="-4.9989318521683403E-2"/>
        <color rgb="FFFF0066"/>
      </colorScale>
    </cfRule>
  </conditionalFormatting>
  <conditionalFormatting sqref="P251">
    <cfRule type="colorScale" priority="15">
      <colorScale>
        <cfvo type="num" val="0"/>
        <cfvo type="num" val="0"/>
        <color theme="0" tint="-4.9989318521683403E-2"/>
        <color rgb="FFFF0066"/>
      </colorScale>
    </cfRule>
  </conditionalFormatting>
  <conditionalFormatting sqref="P286">
    <cfRule type="colorScale" priority="9">
      <colorScale>
        <cfvo type="num" val="0"/>
        <cfvo type="num" val="0"/>
        <color theme="0" tint="-4.9989318521683403E-2"/>
        <color rgb="FFFF0066"/>
      </colorScale>
    </cfRule>
  </conditionalFormatting>
  <conditionalFormatting sqref="P322">
    <cfRule type="colorScale" priority="3">
      <colorScale>
        <cfvo type="num" val="0"/>
        <cfvo type="num" val="0"/>
        <color theme="0" tint="-4.9989318521683403E-2"/>
        <color rgb="FFFF0066"/>
      </colorScale>
    </cfRule>
  </conditionalFormatting>
  <conditionalFormatting sqref="Q5">
    <cfRule type="cellIs" dxfId="21" priority="56" operator="equal">
      <formula>0</formula>
    </cfRule>
  </conditionalFormatting>
  <conditionalFormatting sqref="Q38:Q41">
    <cfRule type="cellIs" dxfId="20" priority="50" operator="equal">
      <formula>0</formula>
    </cfRule>
  </conditionalFormatting>
  <conditionalFormatting sqref="Q73:Q76">
    <cfRule type="cellIs" dxfId="19" priority="44" operator="equal">
      <formula>0</formula>
    </cfRule>
  </conditionalFormatting>
  <conditionalFormatting sqref="Q108:Q111">
    <cfRule type="cellIs" dxfId="18" priority="38" operator="equal">
      <formula>0</formula>
    </cfRule>
  </conditionalFormatting>
  <conditionalFormatting sqref="Q143:Q146">
    <cfRule type="cellIs" dxfId="17" priority="32" operator="equal">
      <formula>0</formula>
    </cfRule>
  </conditionalFormatting>
  <conditionalFormatting sqref="Q178:Q181">
    <cfRule type="cellIs" dxfId="16" priority="26" operator="equal">
      <formula>0</formula>
    </cfRule>
  </conditionalFormatting>
  <conditionalFormatting sqref="Q213:Q216">
    <cfRule type="cellIs" dxfId="15" priority="20" operator="equal">
      <formula>0</formula>
    </cfRule>
  </conditionalFormatting>
  <conditionalFormatting sqref="Q248:Q251">
    <cfRule type="cellIs" dxfId="14" priority="14" operator="equal">
      <formula>0</formula>
    </cfRule>
  </conditionalFormatting>
  <conditionalFormatting sqref="Q283:Q286">
    <cfRule type="cellIs" dxfId="13" priority="8" operator="equal">
      <formula>0</formula>
    </cfRule>
  </conditionalFormatting>
  <conditionalFormatting sqref="Q318:Q319">
    <cfRule type="cellIs" dxfId="12" priority="7" operator="equal">
      <formula>0</formula>
    </cfRule>
  </conditionalFormatting>
  <conditionalFormatting sqref="Q322">
    <cfRule type="cellIs" dxfId="11" priority="2" operator="equal">
      <formula>0</formula>
    </cfRule>
  </conditionalFormatting>
  <conditionalFormatting sqref="Q354:Q355">
    <cfRule type="cellIs" dxfId="10" priority="1" operator="equal">
      <formula>0</formula>
    </cfRule>
  </conditionalFormatting>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Q29"/>
  <sheetViews>
    <sheetView showGridLines="0" zoomScale="70" zoomScaleNormal="70" workbookViewId="0"/>
  </sheetViews>
  <sheetFormatPr baseColWidth="10" defaultColWidth="11.453125" defaultRowHeight="14.5"/>
  <cols>
    <col min="1" max="1" width="39" style="18" customWidth="1"/>
    <col min="2" max="2" width="28.453125" style="18" customWidth="1"/>
    <col min="3" max="3" width="22.453125" style="18" bestFit="1" customWidth="1"/>
    <col min="4" max="4" width="19.453125" style="18" bestFit="1" customWidth="1"/>
    <col min="5" max="5" width="20.453125" style="18" customWidth="1"/>
    <col min="6" max="7" width="17.81640625" style="18" customWidth="1"/>
    <col min="8" max="8" width="33.453125" style="18" customWidth="1"/>
    <col min="9" max="9" width="23.1796875" style="18" customWidth="1"/>
    <col min="10" max="10" width="22.1796875" style="18" customWidth="1"/>
    <col min="11" max="11" width="19.453125" style="18" bestFit="1" customWidth="1"/>
    <col min="12" max="12" width="21.453125" style="18" customWidth="1"/>
    <col min="13" max="13" width="20.81640625" style="18" customWidth="1"/>
    <col min="14" max="14" width="16.453125" style="18" customWidth="1"/>
    <col min="15" max="15" width="16" style="18" customWidth="1"/>
    <col min="16" max="17" width="14" style="18" customWidth="1"/>
    <col min="18" max="16384" width="11.453125" style="18"/>
  </cols>
  <sheetData>
    <row r="1" spans="2:17" ht="15" customHeight="1"/>
    <row r="2" spans="2:17">
      <c r="J2" s="3"/>
      <c r="K2" s="1"/>
      <c r="L2" s="1"/>
      <c r="M2" s="1"/>
      <c r="N2" s="26"/>
      <c r="O2" s="4"/>
      <c r="P2" s="1"/>
      <c r="Q2" s="1"/>
    </row>
    <row r="3" spans="2:17" ht="41.25" customHeight="1">
      <c r="N3" s="27"/>
      <c r="O3" s="28"/>
      <c r="P3" s="29"/>
      <c r="Q3" s="30"/>
    </row>
    <row r="6" spans="2:17">
      <c r="H6" s="46"/>
      <c r="I6" s="51"/>
      <c r="J6" s="47"/>
      <c r="K6" s="48"/>
      <c r="L6" s="48"/>
      <c r="M6" s="47"/>
      <c r="N6" s="47"/>
      <c r="O6" s="48"/>
      <c r="P6" s="46"/>
    </row>
    <row r="7" spans="2:17">
      <c r="H7" s="46"/>
      <c r="I7" s="51"/>
      <c r="J7" s="47"/>
      <c r="K7" s="48"/>
      <c r="L7" s="48"/>
      <c r="M7" s="47"/>
      <c r="N7" s="47"/>
      <c r="O7" s="48"/>
      <c r="P7" s="46"/>
    </row>
    <row r="8" spans="2:17">
      <c r="H8" s="46"/>
      <c r="I8" s="51"/>
      <c r="J8" s="47"/>
      <c r="K8" s="48"/>
      <c r="L8" s="48"/>
      <c r="M8" s="47"/>
      <c r="N8" s="47"/>
      <c r="O8" s="48"/>
      <c r="P8" s="46"/>
    </row>
    <row r="9" spans="2:17">
      <c r="H9" s="46"/>
      <c r="I9" s="51"/>
      <c r="J9" s="47"/>
      <c r="K9" s="48"/>
      <c r="L9" s="48"/>
      <c r="M9" s="47"/>
      <c r="N9" s="47"/>
      <c r="O9" s="48"/>
      <c r="P9" s="46"/>
    </row>
    <row r="10" spans="2:17">
      <c r="H10" s="46"/>
      <c r="I10" s="46"/>
      <c r="J10" s="46"/>
      <c r="K10" s="46"/>
      <c r="L10" s="46"/>
      <c r="M10" s="46"/>
      <c r="N10" s="46"/>
      <c r="O10" s="40"/>
      <c r="P10" s="46"/>
    </row>
    <row r="11" spans="2:17">
      <c r="H11" s="46"/>
      <c r="I11" s="46"/>
      <c r="J11" s="46"/>
      <c r="K11" s="46"/>
      <c r="L11" s="46"/>
      <c r="M11" s="46"/>
      <c r="N11" s="46"/>
      <c r="O11" s="46"/>
      <c r="P11" s="46"/>
    </row>
    <row r="15" spans="2:17" ht="15" thickBot="1">
      <c r="C15" s="54"/>
      <c r="D15" s="3"/>
      <c r="E15" s="1"/>
      <c r="F15" s="1"/>
      <c r="G15" s="1"/>
      <c r="H15" s="26"/>
      <c r="I15" s="4"/>
      <c r="J15" s="1"/>
      <c r="K15" s="1"/>
    </row>
    <row r="16" spans="2:17" ht="31.5" thickBot="1">
      <c r="B16" s="916" t="s">
        <v>77</v>
      </c>
      <c r="C16" s="15">
        <f>COMERCIO!$D$62+'INDUSTRIA Y SERVICIOS'!D390</f>
        <v>0</v>
      </c>
      <c r="D16" s="60"/>
      <c r="E16" s="915" t="s">
        <v>78</v>
      </c>
      <c r="F16" s="17">
        <f>IFERROR(F18/C16,0)</f>
        <v>0</v>
      </c>
      <c r="G16" s="8"/>
      <c r="H16" s="61" t="s">
        <v>79</v>
      </c>
      <c r="I16" s="12">
        <f>IFERROR(C16-C22,0)</f>
        <v>0</v>
      </c>
      <c r="J16" s="141" t="e">
        <f>100%-(C22/C16)</f>
        <v>#DIV/0!</v>
      </c>
      <c r="K16" s="1"/>
    </row>
    <row r="17" spans="2:11" ht="16" thickBot="1">
      <c r="B17" s="920"/>
      <c r="C17" s="7"/>
      <c r="D17" s="60"/>
      <c r="E17" s="62"/>
      <c r="F17" s="62"/>
      <c r="G17" s="2"/>
      <c r="H17" s="5"/>
      <c r="I17" s="63"/>
      <c r="J17" s="2"/>
      <c r="K17" s="1"/>
    </row>
    <row r="18" spans="2:11" ht="31.5" thickBot="1">
      <c r="B18" s="918" t="s">
        <v>80</v>
      </c>
      <c r="C18" s="16">
        <f>COMERCIO!$E$62+'INDUSTRIA Y SERVICIOS'!E390</f>
        <v>0</v>
      </c>
      <c r="D18" s="60"/>
      <c r="E18" s="916" t="s">
        <v>81</v>
      </c>
      <c r="F18" s="15">
        <f>COMERCIO!$F$62+'INDUSTRIA Y SERVICIOS'!F390</f>
        <v>0</v>
      </c>
      <c r="G18" s="9"/>
      <c r="H18" s="5"/>
      <c r="I18" s="63"/>
      <c r="J18" s="2"/>
      <c r="K18" s="1"/>
    </row>
    <row r="19" spans="2:11" ht="16" thickBot="1">
      <c r="B19" s="920"/>
      <c r="C19" s="7"/>
      <c r="D19" s="60"/>
      <c r="E19" s="62"/>
      <c r="F19" s="62"/>
      <c r="G19" s="2"/>
      <c r="H19" s="5"/>
      <c r="I19" s="63"/>
      <c r="J19" s="2"/>
      <c r="K19" s="1"/>
    </row>
    <row r="20" spans="2:11" ht="31.5" thickBot="1">
      <c r="B20" s="918" t="s">
        <v>82</v>
      </c>
      <c r="C20" s="15">
        <f>'LOS COSTOS DE MI EMPRESA '!J57</f>
        <v>0</v>
      </c>
      <c r="D20" s="60"/>
      <c r="E20" s="917" t="s">
        <v>83</v>
      </c>
      <c r="F20" s="15" t="e">
        <f>C20/F16</f>
        <v>#DIV/0!</v>
      </c>
      <c r="G20" s="8"/>
      <c r="H20" s="5"/>
      <c r="I20" s="63"/>
      <c r="J20" s="2"/>
      <c r="K20" s="1"/>
    </row>
    <row r="21" spans="2:11" ht="16" thickBot="1">
      <c r="B21" s="920"/>
      <c r="C21" s="13"/>
      <c r="D21" s="60"/>
      <c r="E21" s="62"/>
      <c r="F21" s="62"/>
      <c r="G21" s="2"/>
      <c r="H21" s="5"/>
      <c r="I21" s="63"/>
      <c r="J21" s="2"/>
      <c r="K21" s="1"/>
    </row>
    <row r="22" spans="2:11" ht="31.5" thickBot="1">
      <c r="B22" s="921" t="s">
        <v>84</v>
      </c>
      <c r="C22" s="15">
        <f>C18+C20</f>
        <v>0</v>
      </c>
      <c r="D22" s="60"/>
      <c r="E22" s="918" t="s">
        <v>85</v>
      </c>
      <c r="F22" s="14" t="str">
        <f>+IF(SUM(I16)&gt;$L$310, "TIENES GANANCIA", "ESTAS A PERDIDA")</f>
        <v>ESTAS A PERDIDA</v>
      </c>
      <c r="G22" s="10"/>
      <c r="H22" s="5"/>
      <c r="I22" s="63"/>
      <c r="J22" s="2"/>
      <c r="K22" s="1"/>
    </row>
    <row r="23" spans="2:11" ht="16" thickBot="1">
      <c r="B23" s="920"/>
      <c r="C23" s="8"/>
      <c r="D23" s="60"/>
      <c r="E23" s="919"/>
      <c r="F23" s="10"/>
      <c r="G23" s="10"/>
      <c r="H23" s="5"/>
      <c r="I23" s="63"/>
      <c r="J23" s="2"/>
      <c r="K23" s="1"/>
    </row>
    <row r="24" spans="2:11" ht="53.25" customHeight="1" thickBot="1">
      <c r="B24" s="922"/>
      <c r="C24" s="923"/>
      <c r="D24" s="60"/>
      <c r="E24" s="915" t="s">
        <v>87</v>
      </c>
      <c r="F24" s="17">
        <f>100%-F16</f>
        <v>1</v>
      </c>
      <c r="G24" s="10"/>
      <c r="H24" s="5"/>
      <c r="I24" s="63"/>
      <c r="J24" s="2"/>
      <c r="K24" s="1"/>
    </row>
    <row r="25" spans="2:11">
      <c r="B25" s="55"/>
      <c r="C25" s="57"/>
      <c r="E25" s="58"/>
      <c r="F25" s="59"/>
      <c r="G25" s="59"/>
      <c r="H25" s="26"/>
      <c r="I25" s="4"/>
      <c r="J25" s="1"/>
      <c r="K25" s="1"/>
    </row>
    <row r="26" spans="2:11">
      <c r="B26" s="55"/>
      <c r="C26" s="57"/>
      <c r="E26" s="58"/>
      <c r="F26" s="59"/>
      <c r="G26" s="59"/>
      <c r="H26" s="26"/>
      <c r="I26" s="4"/>
      <c r="J26" s="1"/>
      <c r="K26" s="1"/>
    </row>
    <row r="27" spans="2:11">
      <c r="B27" s="55"/>
      <c r="C27" s="57"/>
      <c r="E27" s="58"/>
      <c r="F27" s="59"/>
      <c r="G27" s="59"/>
      <c r="H27" s="26"/>
      <c r="I27" s="4"/>
      <c r="J27" s="1"/>
      <c r="K27" s="1"/>
    </row>
    <row r="28" spans="2:11" ht="32.25" customHeight="1">
      <c r="B28" s="55"/>
      <c r="C28" s="57"/>
      <c r="E28" s="58"/>
      <c r="F28" s="59"/>
      <c r="G28" s="59"/>
      <c r="H28" s="26"/>
      <c r="I28" s="4"/>
      <c r="J28" s="1"/>
      <c r="K28" s="1"/>
    </row>
    <row r="29" spans="2:11">
      <c r="B29" s="55"/>
      <c r="C29" s="57"/>
      <c r="E29" s="58"/>
      <c r="F29" s="59"/>
      <c r="G29" s="59"/>
      <c r="H29" s="26"/>
      <c r="I29" s="4"/>
      <c r="J29" s="1"/>
      <c r="K29" s="1"/>
    </row>
  </sheetData>
  <conditionalFormatting sqref="C24">
    <cfRule type="colorScale" priority="1">
      <colorScale>
        <cfvo type="num" val="-1"/>
        <cfvo type="num" val="1"/>
        <color rgb="FFFF0000"/>
        <color rgb="FF00B050"/>
      </colorScale>
    </cfRule>
    <cfRule type="colorScale" priority="2">
      <colorScale>
        <cfvo type="num" val="-1"/>
        <cfvo type="num" val="0"/>
        <color rgb="FFFF0000"/>
        <color rgb="FF00B050"/>
      </colorScale>
    </cfRule>
  </conditionalFormatting>
  <conditionalFormatting sqref="F22:G23 G24 F25:G29">
    <cfRule type="containsText" dxfId="9" priority="4" operator="containsText" text="ESTAS A PERDIDA">
      <formula>NOT(ISERROR(SEARCH("ESTAS A PERDIDA",F22)))</formula>
    </cfRule>
    <cfRule type="containsText" dxfId="8" priority="5" operator="containsText" text="TIENES GANANCIA">
      <formula>NOT(ISERROR(SEARCH("TIENES GANANCIA",F22)))</formula>
    </cfRule>
  </conditionalFormatting>
  <conditionalFormatting sqref="G16">
    <cfRule type="colorScale" priority="6">
      <colorScale>
        <cfvo type="num" val="-1"/>
        <cfvo type="num" val="0"/>
        <cfvo type="num" val="1"/>
        <color rgb="FFF8696B"/>
        <color rgb="FFFFEB84"/>
        <color rgb="FF63BE7B"/>
      </colorScale>
    </cfRule>
  </conditionalFormatting>
  <conditionalFormatting sqref="I16">
    <cfRule type="colorScale" priority="3">
      <colorScale>
        <cfvo type="num" val="-1"/>
        <cfvo type="num" val="0"/>
        <cfvo type="num" val="1"/>
        <color rgb="FFF8696B"/>
        <color rgb="FFFFEB84"/>
        <color rgb="FF63BE7B"/>
      </colorScale>
    </cfRule>
  </conditionalFormatting>
  <pageMargins left="0.7" right="0.7" top="0.75" bottom="0.75" header="0.3" footer="0.3"/>
  <pageSetup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50"/>
  </sheetPr>
  <dimension ref="A9:P156"/>
  <sheetViews>
    <sheetView showGridLines="0" zoomScale="60" zoomScaleNormal="60" workbookViewId="0"/>
  </sheetViews>
  <sheetFormatPr baseColWidth="10" defaultColWidth="11.453125" defaultRowHeight="14.5"/>
  <cols>
    <col min="1" max="1" width="43.1796875" style="21" customWidth="1"/>
    <col min="2" max="2" width="18.453125" style="64" customWidth="1"/>
    <col min="3" max="13" width="18.453125" style="21" customWidth="1"/>
    <col min="14" max="14" width="32.453125" style="21" customWidth="1"/>
    <col min="15" max="15" width="19.453125" style="21" customWidth="1"/>
    <col min="16" max="16384" width="11.453125" style="21"/>
  </cols>
  <sheetData>
    <row r="9" spans="1:14" ht="15" thickBot="1"/>
    <row r="10" spans="1:14" ht="33.75" customHeight="1" thickBot="1">
      <c r="A10" s="19" t="s">
        <v>0</v>
      </c>
      <c r="B10" s="812">
        <f>INDICE!I11</f>
        <v>0</v>
      </c>
      <c r="C10" s="813"/>
      <c r="D10" s="813"/>
      <c r="E10" s="814"/>
      <c r="F10" s="73"/>
      <c r="G10" s="815" t="s">
        <v>3</v>
      </c>
      <c r="H10" s="816"/>
      <c r="I10" s="816"/>
      <c r="J10" s="817"/>
      <c r="K10" s="812">
        <f>INDICE!I13</f>
        <v>0</v>
      </c>
      <c r="L10" s="813"/>
      <c r="M10" s="813"/>
      <c r="N10" s="814"/>
    </row>
    <row r="14" spans="1:14" ht="39.75" customHeight="1"/>
    <row r="15" spans="1:14" ht="39.75" customHeight="1"/>
    <row r="16" spans="1:14" ht="39.75" customHeight="1"/>
    <row r="17" spans="1:16" ht="39.75" customHeight="1">
      <c r="B17" s="66"/>
      <c r="C17" s="66"/>
      <c r="D17" s="66"/>
      <c r="E17" s="66"/>
      <c r="F17" s="66"/>
      <c r="G17" s="66"/>
      <c r="H17" s="66"/>
      <c r="I17" s="66"/>
      <c r="J17" s="66"/>
      <c r="K17" s="66"/>
      <c r="L17" s="66"/>
      <c r="M17" s="66"/>
      <c r="N17" s="66"/>
      <c r="O17" s="66"/>
      <c r="P17" s="66"/>
    </row>
    <row r="18" spans="1:16" ht="39.75" customHeight="1">
      <c r="B18" s="66"/>
      <c r="C18" s="66"/>
      <c r="D18" s="66"/>
      <c r="E18" s="66"/>
      <c r="F18" s="66"/>
      <c r="G18" s="66"/>
      <c r="H18" s="66"/>
      <c r="I18" s="66"/>
      <c r="J18" s="66"/>
      <c r="K18" s="66"/>
      <c r="L18" s="66"/>
      <c r="M18" s="66"/>
      <c r="N18" s="66"/>
      <c r="O18" s="66"/>
      <c r="P18" s="66"/>
    </row>
    <row r="19" spans="1:16" ht="56.25" customHeight="1"/>
    <row r="20" spans="1:16" ht="70.5" customHeight="1">
      <c r="A20" s="67"/>
      <c r="B20" s="821" t="s">
        <v>88</v>
      </c>
      <c r="C20" s="821"/>
      <c r="D20" s="821"/>
      <c r="E20" s="821"/>
      <c r="F20" s="821"/>
      <c r="G20" s="821"/>
      <c r="H20" s="821"/>
      <c r="I20" s="821"/>
      <c r="J20" s="821"/>
      <c r="K20" s="821"/>
      <c r="L20" s="821"/>
      <c r="M20" s="821"/>
      <c r="N20" s="68"/>
      <c r="O20" s="68"/>
      <c r="P20" s="68"/>
    </row>
    <row r="21" spans="1:16">
      <c r="A21" s="67"/>
      <c r="B21" s="67"/>
      <c r="C21" s="67"/>
      <c r="D21" s="67"/>
      <c r="E21" s="67"/>
      <c r="F21" s="67"/>
      <c r="G21" s="67"/>
      <c r="H21" s="67"/>
      <c r="I21" s="67"/>
      <c r="J21" s="67"/>
      <c r="K21" s="67"/>
      <c r="L21" s="67"/>
      <c r="M21" s="67"/>
    </row>
    <row r="22" spans="1:16">
      <c r="A22" s="67"/>
      <c r="B22" s="67"/>
      <c r="C22" s="67"/>
      <c r="D22" s="67"/>
      <c r="E22" s="67"/>
      <c r="F22" s="67"/>
      <c r="G22" s="67"/>
      <c r="H22" s="67"/>
      <c r="I22" s="67"/>
      <c r="J22" s="67"/>
      <c r="K22" s="67"/>
      <c r="L22" s="67"/>
      <c r="M22" s="67"/>
    </row>
    <row r="23" spans="1:16">
      <c r="A23" s="67"/>
      <c r="B23" s="67"/>
      <c r="C23" s="67"/>
      <c r="D23" s="67"/>
      <c r="E23" s="67"/>
      <c r="F23" s="67"/>
      <c r="G23" s="67"/>
      <c r="H23" s="67"/>
      <c r="I23" s="67"/>
      <c r="J23" s="67"/>
      <c r="K23" s="67"/>
      <c r="L23" s="67"/>
      <c r="M23" s="67"/>
    </row>
    <row r="24" spans="1:16">
      <c r="A24" s="67"/>
      <c r="B24" s="67"/>
      <c r="C24" s="67"/>
      <c r="D24" s="67"/>
      <c r="E24" s="67"/>
      <c r="F24" s="67"/>
      <c r="G24" s="67"/>
      <c r="H24" s="67"/>
      <c r="I24" s="67"/>
      <c r="J24" s="67"/>
      <c r="K24" s="67"/>
      <c r="L24" s="67"/>
      <c r="M24" s="67"/>
    </row>
    <row r="25" spans="1:16">
      <c r="A25" s="67"/>
      <c r="B25" s="67"/>
      <c r="C25" s="67"/>
      <c r="D25" s="67"/>
      <c r="E25" s="67"/>
      <c r="F25" s="67"/>
      <c r="G25" s="67"/>
      <c r="H25" s="67"/>
      <c r="I25" s="67"/>
      <c r="J25" s="67"/>
      <c r="K25" s="67"/>
      <c r="L25" s="67"/>
      <c r="M25" s="67"/>
    </row>
    <row r="26" spans="1:16">
      <c r="A26" s="67"/>
      <c r="B26" s="67"/>
      <c r="C26" s="67"/>
      <c r="D26" s="67"/>
      <c r="E26" s="67"/>
      <c r="F26" s="67"/>
      <c r="G26" s="67"/>
      <c r="H26" s="67"/>
      <c r="I26" s="67"/>
      <c r="J26" s="67"/>
      <c r="K26" s="67"/>
      <c r="L26" s="67"/>
      <c r="M26" s="67"/>
    </row>
    <row r="27" spans="1:16">
      <c r="A27" s="67"/>
      <c r="B27" s="67"/>
      <c r="C27" s="67"/>
      <c r="D27" s="67"/>
      <c r="E27" s="67"/>
      <c r="F27" s="67"/>
      <c r="G27" s="67"/>
      <c r="H27" s="67"/>
      <c r="I27" s="67"/>
      <c r="J27" s="67"/>
      <c r="K27" s="67"/>
      <c r="L27" s="67"/>
      <c r="M27" s="67"/>
    </row>
    <row r="30" spans="1:16">
      <c r="D30" s="824"/>
      <c r="E30" s="825"/>
      <c r="F30" s="825"/>
      <c r="G30" s="825"/>
      <c r="H30" s="825"/>
      <c r="I30" s="825"/>
      <c r="J30" s="825"/>
      <c r="K30" s="825"/>
    </row>
    <row r="31" spans="1:16">
      <c r="D31" s="825"/>
      <c r="E31" s="825"/>
      <c r="F31" s="825"/>
      <c r="G31" s="825"/>
      <c r="H31" s="825"/>
      <c r="I31" s="825"/>
      <c r="J31" s="825"/>
      <c r="K31" s="825"/>
    </row>
    <row r="33" spans="1:6" ht="15" thickBot="1"/>
    <row r="34" spans="1:6" ht="34.5" customHeight="1" thickBot="1">
      <c r="A34" s="95" t="s">
        <v>89</v>
      </c>
      <c r="B34" s="95" t="s">
        <v>90</v>
      </c>
      <c r="C34" s="95" t="s">
        <v>91</v>
      </c>
      <c r="D34" s="95" t="s">
        <v>92</v>
      </c>
      <c r="E34" s="96" t="s">
        <v>93</v>
      </c>
      <c r="F34" s="406" t="s">
        <v>28</v>
      </c>
    </row>
    <row r="35" spans="1:6" ht="16" customHeight="1">
      <c r="A35" s="97"/>
      <c r="B35" s="98"/>
      <c r="C35" s="98"/>
      <c r="D35" s="98"/>
      <c r="E35" s="99"/>
      <c r="F35" s="407">
        <f t="shared" ref="F35:F42" si="0">C35*E35</f>
        <v>0</v>
      </c>
    </row>
    <row r="36" spans="1:6" ht="16" customHeight="1">
      <c r="A36" s="97"/>
      <c r="B36" s="98"/>
      <c r="C36" s="98"/>
      <c r="D36" s="98"/>
      <c r="E36" s="99"/>
      <c r="F36" s="408">
        <f t="shared" si="0"/>
        <v>0</v>
      </c>
    </row>
    <row r="37" spans="1:6" ht="16" customHeight="1">
      <c r="A37" s="97"/>
      <c r="B37" s="98"/>
      <c r="C37" s="98"/>
      <c r="D37" s="98"/>
      <c r="E37" s="99"/>
      <c r="F37" s="408">
        <f t="shared" si="0"/>
        <v>0</v>
      </c>
    </row>
    <row r="38" spans="1:6" ht="16" customHeight="1">
      <c r="A38" s="97"/>
      <c r="B38" s="98"/>
      <c r="C38" s="98"/>
      <c r="D38" s="98"/>
      <c r="E38" s="99"/>
      <c r="F38" s="408">
        <f t="shared" si="0"/>
        <v>0</v>
      </c>
    </row>
    <row r="39" spans="1:6" ht="16" customHeight="1">
      <c r="A39" s="97"/>
      <c r="B39" s="98"/>
      <c r="C39" s="98"/>
      <c r="D39" s="98"/>
      <c r="E39" s="99"/>
      <c r="F39" s="408">
        <f t="shared" si="0"/>
        <v>0</v>
      </c>
    </row>
    <row r="40" spans="1:6" ht="16" customHeight="1">
      <c r="B40" s="98"/>
      <c r="C40" s="98"/>
      <c r="D40" s="98"/>
      <c r="E40" s="99"/>
      <c r="F40" s="408">
        <f>E40*C40</f>
        <v>0</v>
      </c>
    </row>
    <row r="41" spans="1:6" ht="15.5">
      <c r="A41" s="97"/>
      <c r="B41" s="98"/>
      <c r="C41" s="98"/>
      <c r="D41" s="98"/>
      <c r="E41" s="99"/>
      <c r="F41" s="408">
        <f t="shared" si="0"/>
        <v>0</v>
      </c>
    </row>
    <row r="42" spans="1:6" ht="15.5">
      <c r="A42" s="97"/>
      <c r="B42" s="98"/>
      <c r="C42" s="98"/>
      <c r="D42" s="98"/>
      <c r="E42" s="99"/>
      <c r="F42" s="408">
        <f t="shared" si="0"/>
        <v>0</v>
      </c>
    </row>
    <row r="43" spans="1:6" ht="15.5">
      <c r="A43" s="97"/>
      <c r="B43" s="98"/>
      <c r="C43" s="98"/>
      <c r="D43" s="98"/>
      <c r="E43" s="99"/>
      <c r="F43" s="408">
        <f>C43*E43</f>
        <v>0</v>
      </c>
    </row>
    <row r="44" spans="1:6" ht="15.5">
      <c r="A44" s="97"/>
      <c r="B44" s="98"/>
      <c r="C44" s="98"/>
      <c r="D44" s="98"/>
      <c r="E44" s="98"/>
      <c r="F44" s="408">
        <f>E44*C44</f>
        <v>0</v>
      </c>
    </row>
    <row r="45" spans="1:6" ht="15.5">
      <c r="A45" s="100"/>
      <c r="B45" s="98"/>
      <c r="C45" s="69"/>
      <c r="D45" s="69"/>
      <c r="E45" s="70"/>
      <c r="F45" s="409">
        <f t="shared" ref="F45:F49" si="1">C45*E45</f>
        <v>0</v>
      </c>
    </row>
    <row r="46" spans="1:6" ht="15.5">
      <c r="A46" s="100"/>
      <c r="B46" s="98"/>
      <c r="C46" s="69"/>
      <c r="D46" s="69"/>
      <c r="E46" s="70"/>
      <c r="F46" s="409">
        <f t="shared" si="1"/>
        <v>0</v>
      </c>
    </row>
    <row r="47" spans="1:6" ht="15.5">
      <c r="A47" s="100"/>
      <c r="B47" s="98"/>
      <c r="C47" s="69"/>
      <c r="D47" s="69"/>
      <c r="E47" s="70"/>
      <c r="F47" s="409">
        <f t="shared" si="1"/>
        <v>0</v>
      </c>
    </row>
    <row r="48" spans="1:6" ht="15.5">
      <c r="A48" s="100"/>
      <c r="B48" s="98"/>
      <c r="C48" s="69"/>
      <c r="D48" s="69"/>
      <c r="E48" s="70"/>
      <c r="F48" s="409">
        <f t="shared" si="1"/>
        <v>0</v>
      </c>
    </row>
    <row r="49" spans="1:15" ht="16" thickBot="1">
      <c r="A49" s="100"/>
      <c r="B49" s="98"/>
      <c r="C49" s="69"/>
      <c r="D49" s="69"/>
      <c r="E49" s="70"/>
      <c r="F49" s="410">
        <f t="shared" si="1"/>
        <v>0</v>
      </c>
    </row>
    <row r="50" spans="1:15" ht="21.5" thickBot="1">
      <c r="C50" s="818" t="s">
        <v>94</v>
      </c>
      <c r="D50" s="819"/>
      <c r="E50" s="820"/>
      <c r="F50" s="411">
        <f>SUM(F35:F49)</f>
        <v>0</v>
      </c>
    </row>
    <row r="51" spans="1:15" ht="21">
      <c r="C51" s="207"/>
      <c r="D51" s="207"/>
      <c r="E51" s="207"/>
      <c r="F51" s="412"/>
    </row>
    <row r="52" spans="1:15" ht="21.5" thickBot="1">
      <c r="C52" s="207"/>
      <c r="D52" s="207"/>
      <c r="E52" s="207"/>
      <c r="F52" s="412"/>
    </row>
    <row r="53" spans="1:15" ht="36.75" customHeight="1" thickBot="1">
      <c r="C53" s="25"/>
      <c r="D53" s="25"/>
      <c r="E53" s="25"/>
      <c r="F53" s="71"/>
      <c r="M53" s="839" t="s">
        <v>95</v>
      </c>
      <c r="N53" s="840"/>
      <c r="O53" s="672">
        <f>F50</f>
        <v>0</v>
      </c>
    </row>
    <row r="54" spans="1:15" ht="21" customHeight="1" thickBot="1">
      <c r="C54" s="25"/>
      <c r="D54" s="25"/>
      <c r="E54" s="25"/>
      <c r="F54" s="71"/>
      <c r="M54" s="837" t="s">
        <v>96</v>
      </c>
      <c r="N54" s="838"/>
      <c r="O54" s="673">
        <v>0.25</v>
      </c>
    </row>
    <row r="55" spans="1:15" ht="21.5" thickBot="1">
      <c r="C55" s="25"/>
      <c r="D55" s="25"/>
      <c r="E55" s="25"/>
      <c r="F55" s="71"/>
      <c r="M55" s="837" t="s">
        <v>97</v>
      </c>
      <c r="N55" s="838"/>
      <c r="O55" s="674">
        <v>24</v>
      </c>
    </row>
    <row r="56" spans="1:15" ht="21.5" thickBot="1">
      <c r="C56" s="25"/>
      <c r="D56" s="25"/>
      <c r="E56" s="25"/>
      <c r="F56" s="71"/>
      <c r="M56" s="841" t="s">
        <v>98</v>
      </c>
      <c r="N56" s="842"/>
      <c r="O56" s="675">
        <f>PMT((O54/12), O55,- O53)</f>
        <v>0</v>
      </c>
    </row>
    <row r="57" spans="1:15">
      <c r="C57" s="25"/>
      <c r="D57" s="25"/>
      <c r="E57" s="25"/>
      <c r="F57" s="71"/>
    </row>
    <row r="58" spans="1:15">
      <c r="C58" s="25"/>
      <c r="D58" s="25"/>
      <c r="E58" s="25"/>
      <c r="F58" s="71"/>
    </row>
    <row r="59" spans="1:15">
      <c r="C59" s="25"/>
      <c r="D59" s="25"/>
      <c r="E59" s="25"/>
      <c r="F59" s="71"/>
    </row>
    <row r="60" spans="1:15">
      <c r="C60" s="25"/>
      <c r="D60" s="25"/>
      <c r="E60" s="25"/>
      <c r="F60" s="71"/>
    </row>
    <row r="61" spans="1:15">
      <c r="C61" s="25"/>
      <c r="D61" s="25"/>
      <c r="E61" s="25"/>
      <c r="F61" s="71"/>
    </row>
    <row r="62" spans="1:15">
      <c r="C62" s="25"/>
      <c r="D62" s="25"/>
      <c r="E62" s="25"/>
      <c r="F62" s="71"/>
    </row>
    <row r="63" spans="1:15">
      <c r="C63" s="25"/>
      <c r="D63" s="25"/>
      <c r="E63" s="25"/>
      <c r="F63" s="71"/>
    </row>
    <row r="64" spans="1:15">
      <c r="C64" s="25"/>
      <c r="D64" s="25"/>
      <c r="E64" s="25"/>
      <c r="F64" s="71"/>
    </row>
    <row r="65" spans="1:13">
      <c r="C65" s="25"/>
      <c r="D65" s="25"/>
      <c r="E65" s="25"/>
      <c r="F65" s="71"/>
    </row>
    <row r="66" spans="1:13">
      <c r="C66" s="25"/>
      <c r="D66" s="25"/>
      <c r="E66" s="25"/>
      <c r="F66" s="71"/>
    </row>
    <row r="67" spans="1:13">
      <c r="C67" s="25"/>
      <c r="D67" s="25"/>
      <c r="E67" s="25"/>
      <c r="F67" s="71"/>
    </row>
    <row r="68" spans="1:13">
      <c r="C68" s="25"/>
      <c r="D68" s="25"/>
      <c r="E68" s="25"/>
      <c r="F68" s="71"/>
    </row>
    <row r="69" spans="1:13">
      <c r="C69" s="25"/>
      <c r="D69" s="25"/>
      <c r="E69" s="25"/>
      <c r="F69" s="71"/>
    </row>
    <row r="70" spans="1:13">
      <c r="C70" s="25"/>
      <c r="D70" s="25"/>
      <c r="E70" s="25"/>
      <c r="F70" s="71"/>
    </row>
    <row r="71" spans="1:13">
      <c r="C71" s="25"/>
      <c r="D71" s="25"/>
      <c r="E71" s="25"/>
      <c r="F71" s="71"/>
    </row>
    <row r="72" spans="1:13">
      <c r="C72" s="25"/>
      <c r="D72" s="25"/>
      <c r="E72" s="25"/>
      <c r="F72" s="71"/>
    </row>
    <row r="73" spans="1:13" ht="15.75" customHeight="1">
      <c r="C73" s="25"/>
      <c r="D73" s="25"/>
      <c r="E73" s="25"/>
      <c r="F73" s="71"/>
    </row>
    <row r="74" spans="1:13" ht="27" customHeight="1">
      <c r="A74" s="826" t="s">
        <v>99</v>
      </c>
      <c r="B74" s="826"/>
      <c r="C74" s="826"/>
      <c r="D74" s="826"/>
      <c r="E74" s="826"/>
      <c r="F74" s="826"/>
      <c r="G74" s="826"/>
      <c r="H74" s="826"/>
      <c r="I74" s="826"/>
      <c r="J74" s="826"/>
      <c r="K74" s="826"/>
      <c r="L74" s="826"/>
    </row>
    <row r="75" spans="1:13" ht="22.5" customHeight="1">
      <c r="A75" s="826"/>
      <c r="B75" s="826"/>
      <c r="C75" s="826"/>
      <c r="D75" s="826"/>
      <c r="E75" s="826"/>
      <c r="F75" s="826"/>
      <c r="G75" s="826"/>
      <c r="H75" s="826"/>
      <c r="I75" s="826"/>
      <c r="J75" s="826"/>
      <c r="K75" s="826"/>
      <c r="L75" s="826"/>
    </row>
    <row r="76" spans="1:13" ht="22.5" customHeight="1">
      <c r="A76" s="72"/>
      <c r="B76" s="72"/>
      <c r="C76" s="72"/>
      <c r="D76" s="72"/>
      <c r="E76" s="72"/>
      <c r="F76" s="72"/>
      <c r="G76" s="72"/>
      <c r="H76" s="72"/>
      <c r="I76" s="72"/>
      <c r="J76" s="72"/>
      <c r="K76" s="72"/>
      <c r="L76" s="72"/>
    </row>
    <row r="77" spans="1:13" ht="22.5" customHeight="1">
      <c r="A77" s="72"/>
      <c r="B77" s="72"/>
      <c r="C77" s="72"/>
      <c r="D77" s="72"/>
      <c r="E77" s="72"/>
      <c r="F77" s="72"/>
      <c r="G77" s="72"/>
      <c r="H77" s="72"/>
      <c r="I77" s="72"/>
      <c r="J77" s="72"/>
      <c r="K77" s="72"/>
      <c r="L77" s="72"/>
    </row>
    <row r="78" spans="1:13" ht="15" thickBot="1"/>
    <row r="79" spans="1:13" s="65" customFormat="1" ht="24.75" customHeight="1" thickBot="1">
      <c r="B79" s="73"/>
      <c r="C79" s="74">
        <v>0.1</v>
      </c>
      <c r="D79" s="925">
        <v>0.1</v>
      </c>
      <c r="E79" s="74">
        <v>0.1</v>
      </c>
      <c r="F79" s="924">
        <v>0.3</v>
      </c>
      <c r="G79" s="924">
        <v>0.3</v>
      </c>
      <c r="H79" s="74">
        <v>0.1</v>
      </c>
      <c r="I79" s="74">
        <v>0.1</v>
      </c>
      <c r="J79" s="924">
        <v>0.3</v>
      </c>
      <c r="K79" s="74">
        <v>0.1</v>
      </c>
      <c r="L79" s="924">
        <v>0.3</v>
      </c>
      <c r="M79" s="924">
        <v>0.5</v>
      </c>
    </row>
    <row r="80" spans="1:13" s="65" customFormat="1" ht="24.75" customHeight="1" thickBot="1">
      <c r="A80" s="75" t="s">
        <v>100</v>
      </c>
      <c r="B80" s="56" t="s">
        <v>101</v>
      </c>
      <c r="C80" s="56" t="s">
        <v>102</v>
      </c>
      <c r="D80" s="56" t="s">
        <v>103</v>
      </c>
      <c r="E80" s="56" t="s">
        <v>104</v>
      </c>
      <c r="F80" s="56" t="s">
        <v>105</v>
      </c>
      <c r="G80" s="56" t="s">
        <v>106</v>
      </c>
      <c r="H80" s="56" t="s">
        <v>107</v>
      </c>
      <c r="I80" s="56" t="s">
        <v>108</v>
      </c>
      <c r="J80" s="56" t="s">
        <v>109</v>
      </c>
      <c r="K80" s="56" t="s">
        <v>110</v>
      </c>
      <c r="L80" s="56" t="s">
        <v>111</v>
      </c>
      <c r="M80" s="56" t="s">
        <v>112</v>
      </c>
    </row>
    <row r="81" spans="1:14" s="65" customFormat="1" ht="24.75" customHeight="1" thickBot="1">
      <c r="A81" s="76" t="s">
        <v>113</v>
      </c>
      <c r="B81" s="90" t="s">
        <v>114</v>
      </c>
      <c r="C81" s="90" t="s">
        <v>115</v>
      </c>
      <c r="D81" s="90" t="s">
        <v>116</v>
      </c>
      <c r="E81" s="90" t="s">
        <v>117</v>
      </c>
      <c r="F81" s="90" t="s">
        <v>118</v>
      </c>
      <c r="G81" s="90" t="s">
        <v>119</v>
      </c>
      <c r="H81" s="90" t="s">
        <v>120</v>
      </c>
      <c r="I81" s="90" t="s">
        <v>121</v>
      </c>
      <c r="J81" s="90" t="s">
        <v>122</v>
      </c>
      <c r="K81" s="90" t="s">
        <v>123</v>
      </c>
      <c r="L81" s="90" t="s">
        <v>124</v>
      </c>
      <c r="M81" s="90" t="s">
        <v>125</v>
      </c>
    </row>
    <row r="82" spans="1:14" ht="15" thickBot="1">
      <c r="A82" s="77" t="s">
        <v>126</v>
      </c>
      <c r="B82" s="78"/>
      <c r="C82" s="79"/>
      <c r="D82" s="79"/>
      <c r="E82" s="79"/>
      <c r="F82" s="79"/>
      <c r="G82" s="79"/>
      <c r="H82" s="79"/>
      <c r="I82" s="79"/>
      <c r="J82" s="79"/>
      <c r="K82" s="79"/>
      <c r="L82" s="79"/>
      <c r="M82" s="79"/>
    </row>
    <row r="83" spans="1:14" s="73" customFormat="1" ht="31.5" customHeight="1" thickBot="1">
      <c r="A83" s="429" t="s">
        <v>127</v>
      </c>
      <c r="B83" s="829"/>
      <c r="C83" s="830"/>
      <c r="D83" s="830"/>
      <c r="E83" s="830"/>
      <c r="F83" s="830"/>
      <c r="G83" s="830"/>
      <c r="H83" s="830"/>
      <c r="I83" s="830"/>
      <c r="J83" s="830"/>
      <c r="K83" s="830"/>
      <c r="L83" s="830"/>
      <c r="M83" s="831"/>
    </row>
    <row r="84" spans="1:14">
      <c r="A84" s="430" t="s">
        <v>128</v>
      </c>
      <c r="B84" s="431">
        <f>'ANALIS DE LOS COSTOS'!C16</f>
        <v>0</v>
      </c>
      <c r="C84" s="432">
        <f>($B$84)+(B84*C79)</f>
        <v>0</v>
      </c>
      <c r="D84" s="432">
        <f>($B$84)+(B84*D79)</f>
        <v>0</v>
      </c>
      <c r="E84" s="432">
        <f>($B$84)+(B84*E79)</f>
        <v>0</v>
      </c>
      <c r="F84" s="432">
        <f>($B$84)+(B84*F79)</f>
        <v>0</v>
      </c>
      <c r="G84" s="432">
        <f>($B$84)+(B84*G79)</f>
        <v>0</v>
      </c>
      <c r="H84" s="432">
        <f>($B$84)+(B84*H79)</f>
        <v>0</v>
      </c>
      <c r="I84" s="432">
        <f>($B$84)+(B84*I79)</f>
        <v>0</v>
      </c>
      <c r="J84" s="432">
        <f>($B$84)+B84*J79</f>
        <v>0</v>
      </c>
      <c r="K84" s="432">
        <f>($B$84)+(B84*K79)</f>
        <v>0</v>
      </c>
      <c r="L84" s="432">
        <f>($B$84)+(B84*L79)</f>
        <v>0</v>
      </c>
      <c r="M84" s="432">
        <f>($B$84)+(B84*M79)</f>
        <v>0</v>
      </c>
      <c r="N84" s="309">
        <f>SUM(B84:M84)</f>
        <v>0</v>
      </c>
    </row>
    <row r="85" spans="1:14">
      <c r="A85" s="433" t="s">
        <v>129</v>
      </c>
      <c r="B85" s="434"/>
      <c r="C85" s="435"/>
      <c r="D85" s="435"/>
      <c r="E85" s="435"/>
      <c r="F85" s="435"/>
      <c r="G85" s="435"/>
      <c r="H85" s="435"/>
      <c r="I85" s="435"/>
      <c r="J85" s="435"/>
      <c r="K85" s="435"/>
      <c r="L85" s="435"/>
      <c r="M85" s="435"/>
    </row>
    <row r="86" spans="1:14">
      <c r="A86" s="433" t="s">
        <v>130</v>
      </c>
      <c r="B86" s="436">
        <f>F50</f>
        <v>0</v>
      </c>
      <c r="C86" s="435"/>
      <c r="D86" s="435"/>
      <c r="E86" s="435"/>
      <c r="F86" s="435"/>
      <c r="G86" s="435"/>
      <c r="H86" s="435"/>
      <c r="I86" s="435"/>
      <c r="J86" s="435"/>
      <c r="K86" s="435"/>
      <c r="L86" s="435"/>
      <c r="M86" s="435"/>
      <c r="N86" s="309">
        <f>AVERAGE(C84:M84)</f>
        <v>0</v>
      </c>
    </row>
    <row r="87" spans="1:14">
      <c r="A87" s="433" t="s">
        <v>131</v>
      </c>
      <c r="B87" s="434"/>
      <c r="C87" s="435"/>
      <c r="D87" s="435"/>
      <c r="E87" s="435"/>
      <c r="F87" s="437"/>
      <c r="G87" s="435"/>
      <c r="H87" s="435"/>
      <c r="I87" s="435"/>
      <c r="J87" s="435"/>
      <c r="K87" s="435"/>
      <c r="L87" s="435"/>
      <c r="M87" s="435"/>
      <c r="N87" s="309">
        <f>N86-B84</f>
        <v>0</v>
      </c>
    </row>
    <row r="88" spans="1:14" s="65" customFormat="1" ht="33" customHeight="1" thickBot="1">
      <c r="A88" s="438" t="s">
        <v>132</v>
      </c>
      <c r="B88" s="439">
        <f>SUM(B84:B87)</f>
        <v>0</v>
      </c>
      <c r="C88" s="439">
        <f t="shared" ref="C88:M88" si="2">SUM(C84:C87)</f>
        <v>0</v>
      </c>
      <c r="D88" s="439">
        <f t="shared" si="2"/>
        <v>0</v>
      </c>
      <c r="E88" s="439">
        <f t="shared" si="2"/>
        <v>0</v>
      </c>
      <c r="F88" s="439">
        <f t="shared" si="2"/>
        <v>0</v>
      </c>
      <c r="G88" s="439">
        <f t="shared" si="2"/>
        <v>0</v>
      </c>
      <c r="H88" s="439">
        <f t="shared" si="2"/>
        <v>0</v>
      </c>
      <c r="I88" s="439">
        <f t="shared" si="2"/>
        <v>0</v>
      </c>
      <c r="J88" s="439">
        <f t="shared" si="2"/>
        <v>0</v>
      </c>
      <c r="K88" s="439">
        <f t="shared" si="2"/>
        <v>0</v>
      </c>
      <c r="L88" s="439">
        <f t="shared" si="2"/>
        <v>0</v>
      </c>
      <c r="M88" s="439">
        <f t="shared" si="2"/>
        <v>0</v>
      </c>
      <c r="N88" s="686">
        <f>SUM(B88:M88)</f>
        <v>0</v>
      </c>
    </row>
    <row r="89" spans="1:14" s="65" customFormat="1" ht="35.25" customHeight="1" thickBot="1">
      <c r="A89" s="440" t="s">
        <v>133</v>
      </c>
      <c r="B89" s="441">
        <f>'ANALIS DE LOS COSTOS'!C18</f>
        <v>0</v>
      </c>
      <c r="C89" s="442">
        <f>($B$89)+($B$89*C79)</f>
        <v>0</v>
      </c>
      <c r="D89" s="442">
        <f t="shared" ref="D89:M89" si="3">($B$89)+($B$89*D79)</f>
        <v>0</v>
      </c>
      <c r="E89" s="442">
        <f t="shared" si="3"/>
        <v>0</v>
      </c>
      <c r="F89" s="442">
        <f t="shared" si="3"/>
        <v>0</v>
      </c>
      <c r="G89" s="442">
        <f t="shared" si="3"/>
        <v>0</v>
      </c>
      <c r="H89" s="442">
        <f t="shared" si="3"/>
        <v>0</v>
      </c>
      <c r="I89" s="442">
        <f t="shared" si="3"/>
        <v>0</v>
      </c>
      <c r="J89" s="442">
        <f t="shared" si="3"/>
        <v>0</v>
      </c>
      <c r="K89" s="442">
        <f t="shared" si="3"/>
        <v>0</v>
      </c>
      <c r="L89" s="442">
        <f t="shared" si="3"/>
        <v>0</v>
      </c>
      <c r="M89" s="442">
        <f t="shared" si="3"/>
        <v>0</v>
      </c>
      <c r="N89" s="686">
        <f>SUM(B89:M89)</f>
        <v>0</v>
      </c>
    </row>
    <row r="90" spans="1:14" ht="35.25" customHeight="1" thickBot="1">
      <c r="A90" s="443" t="s">
        <v>19</v>
      </c>
      <c r="B90" s="444">
        <f>B84-B89</f>
        <v>0</v>
      </c>
      <c r="C90" s="444">
        <f t="shared" ref="C90:M90" si="4">C84-C89</f>
        <v>0</v>
      </c>
      <c r="D90" s="444">
        <f t="shared" si="4"/>
        <v>0</v>
      </c>
      <c r="E90" s="444">
        <f t="shared" si="4"/>
        <v>0</v>
      </c>
      <c r="F90" s="444">
        <f t="shared" si="4"/>
        <v>0</v>
      </c>
      <c r="G90" s="444">
        <f t="shared" si="4"/>
        <v>0</v>
      </c>
      <c r="H90" s="444">
        <f t="shared" si="4"/>
        <v>0</v>
      </c>
      <c r="I90" s="444">
        <f t="shared" si="4"/>
        <v>0</v>
      </c>
      <c r="J90" s="444">
        <f t="shared" si="4"/>
        <v>0</v>
      </c>
      <c r="K90" s="444">
        <f t="shared" si="4"/>
        <v>0</v>
      </c>
      <c r="L90" s="444">
        <f t="shared" si="4"/>
        <v>0</v>
      </c>
      <c r="M90" s="444">
        <f t="shared" si="4"/>
        <v>0</v>
      </c>
      <c r="N90" s="309">
        <f>SUM(B90:M90)</f>
        <v>0</v>
      </c>
    </row>
    <row r="91" spans="1:14" ht="35.25" customHeight="1" thickBot="1">
      <c r="A91" s="445" t="s">
        <v>134</v>
      </c>
      <c r="B91" s="832"/>
      <c r="C91" s="833"/>
      <c r="D91" s="833"/>
      <c r="E91" s="833"/>
      <c r="F91" s="833"/>
      <c r="G91" s="833"/>
      <c r="H91" s="833"/>
      <c r="I91" s="833"/>
      <c r="J91" s="833"/>
      <c r="K91" s="833"/>
      <c r="L91" s="833"/>
      <c r="M91" s="834"/>
    </row>
    <row r="92" spans="1:14" s="65" customFormat="1" ht="27" customHeight="1" thickBot="1">
      <c r="A92" s="446" t="s">
        <v>135</v>
      </c>
      <c r="B92" s="447">
        <f>F50</f>
        <v>0</v>
      </c>
      <c r="C92" s="448"/>
      <c r="D92" s="448"/>
      <c r="E92" s="448"/>
      <c r="F92" s="448"/>
      <c r="G92" s="448"/>
      <c r="H92" s="448"/>
      <c r="I92" s="448"/>
      <c r="J92" s="448"/>
      <c r="K92" s="448"/>
      <c r="L92" s="448"/>
      <c r="M92" s="448"/>
    </row>
    <row r="93" spans="1:14" s="65" customFormat="1" ht="27" customHeight="1">
      <c r="A93" s="449" t="str">
        <f>'LOS COSTOS DE MI EMPRESA '!I41</f>
        <v xml:space="preserve">Arriendo de local </v>
      </c>
      <c r="B93" s="450">
        <f>'LOS COSTOS DE MI EMPRESA '!J41</f>
        <v>0</v>
      </c>
      <c r="C93" s="450">
        <f>$B$93</f>
        <v>0</v>
      </c>
      <c r="D93" s="450">
        <f t="shared" ref="D93:M93" si="5">$B$93</f>
        <v>0</v>
      </c>
      <c r="E93" s="450">
        <f t="shared" si="5"/>
        <v>0</v>
      </c>
      <c r="F93" s="450">
        <f t="shared" si="5"/>
        <v>0</v>
      </c>
      <c r="G93" s="450">
        <f t="shared" si="5"/>
        <v>0</v>
      </c>
      <c r="H93" s="450">
        <f t="shared" si="5"/>
        <v>0</v>
      </c>
      <c r="I93" s="450">
        <f t="shared" si="5"/>
        <v>0</v>
      </c>
      <c r="J93" s="450">
        <f t="shared" si="5"/>
        <v>0</v>
      </c>
      <c r="K93" s="450">
        <f t="shared" si="5"/>
        <v>0</v>
      </c>
      <c r="L93" s="450">
        <f t="shared" si="5"/>
        <v>0</v>
      </c>
      <c r="M93" s="450">
        <f t="shared" si="5"/>
        <v>0</v>
      </c>
    </row>
    <row r="94" spans="1:14" s="65" customFormat="1" ht="27" customHeight="1">
      <c r="A94" s="449" t="str">
        <f>'LOS COSTOS DE MI EMPRESA '!I42</f>
        <v>Servicios públicos (energía, agua, internet)</v>
      </c>
      <c r="B94" s="450">
        <f>'LOS COSTOS DE MI EMPRESA '!J42</f>
        <v>0</v>
      </c>
      <c r="C94" s="450">
        <f>$B$94</f>
        <v>0</v>
      </c>
      <c r="D94" s="450">
        <f t="shared" ref="D94:M94" si="6">$B$94</f>
        <v>0</v>
      </c>
      <c r="E94" s="450">
        <f t="shared" si="6"/>
        <v>0</v>
      </c>
      <c r="F94" s="450">
        <f t="shared" si="6"/>
        <v>0</v>
      </c>
      <c r="G94" s="450">
        <f t="shared" si="6"/>
        <v>0</v>
      </c>
      <c r="H94" s="450">
        <f t="shared" si="6"/>
        <v>0</v>
      </c>
      <c r="I94" s="450">
        <f t="shared" si="6"/>
        <v>0</v>
      </c>
      <c r="J94" s="450">
        <f t="shared" si="6"/>
        <v>0</v>
      </c>
      <c r="K94" s="450">
        <f t="shared" si="6"/>
        <v>0</v>
      </c>
      <c r="L94" s="450">
        <f t="shared" si="6"/>
        <v>0</v>
      </c>
      <c r="M94" s="450">
        <f t="shared" si="6"/>
        <v>0</v>
      </c>
    </row>
    <row r="95" spans="1:14" s="65" customFormat="1" ht="27" customHeight="1">
      <c r="A95" s="449" t="str">
        <f>'LOS COSTOS DE MI EMPRESA '!I43</f>
        <v>Publicidad y redes sociales</v>
      </c>
      <c r="B95" s="450">
        <f>'LOS COSTOS DE MI EMPRESA '!J43</f>
        <v>0</v>
      </c>
      <c r="C95" s="450">
        <f>$B$95</f>
        <v>0</v>
      </c>
      <c r="D95" s="450">
        <f t="shared" ref="C95:M108" si="7">C95</f>
        <v>0</v>
      </c>
      <c r="E95" s="450">
        <f t="shared" si="7"/>
        <v>0</v>
      </c>
      <c r="F95" s="450">
        <f t="shared" si="7"/>
        <v>0</v>
      </c>
      <c r="G95" s="450">
        <f t="shared" si="7"/>
        <v>0</v>
      </c>
      <c r="H95" s="450">
        <f t="shared" si="7"/>
        <v>0</v>
      </c>
      <c r="I95" s="450">
        <f t="shared" si="7"/>
        <v>0</v>
      </c>
      <c r="J95" s="450">
        <f t="shared" si="7"/>
        <v>0</v>
      </c>
      <c r="K95" s="450">
        <f t="shared" si="7"/>
        <v>0</v>
      </c>
      <c r="L95" s="450">
        <f t="shared" si="7"/>
        <v>0</v>
      </c>
      <c r="M95" s="450">
        <f t="shared" si="7"/>
        <v>0</v>
      </c>
    </row>
    <row r="96" spans="1:14" s="65" customFormat="1" ht="27" customHeight="1">
      <c r="A96" s="449" t="str">
        <f>'LOS COSTOS DE MI EMPRESA '!I44</f>
        <v>SALARIO DEL EMPRESARIO</v>
      </c>
      <c r="B96" s="450">
        <f>'LOS COSTOS DE MI EMPRESA '!J44</f>
        <v>0</v>
      </c>
      <c r="C96" s="450">
        <f t="shared" si="7"/>
        <v>0</v>
      </c>
      <c r="D96" s="450">
        <f t="shared" ref="D96" si="8">C96</f>
        <v>0</v>
      </c>
      <c r="E96" s="450">
        <f t="shared" ref="E96" si="9">D96</f>
        <v>0</v>
      </c>
      <c r="F96" s="450">
        <f t="shared" ref="F96" si="10">E96</f>
        <v>0</v>
      </c>
      <c r="G96" s="450">
        <f t="shared" ref="G96" si="11">F96</f>
        <v>0</v>
      </c>
      <c r="H96" s="450">
        <f t="shared" ref="H96" si="12">G96</f>
        <v>0</v>
      </c>
      <c r="I96" s="450">
        <f t="shared" ref="I96" si="13">H96</f>
        <v>0</v>
      </c>
      <c r="J96" s="450">
        <f t="shared" ref="J96" si="14">I96</f>
        <v>0</v>
      </c>
      <c r="K96" s="450">
        <f t="shared" ref="K96" si="15">J96</f>
        <v>0</v>
      </c>
      <c r="L96" s="450">
        <f t="shared" ref="L96" si="16">K96</f>
        <v>0</v>
      </c>
      <c r="M96" s="450">
        <f t="shared" ref="M96" si="17">L96</f>
        <v>0</v>
      </c>
    </row>
    <row r="97" spans="1:14" s="65" customFormat="1" ht="27" customHeight="1">
      <c r="A97" s="449" t="str">
        <f>'LOS COSTOS DE MI EMPRESA '!I45</f>
        <v>Transporte y domicilios</v>
      </c>
      <c r="B97" s="450">
        <f>'LOS COSTOS DE MI EMPRESA '!J45</f>
        <v>0</v>
      </c>
      <c r="C97" s="450">
        <f t="shared" si="7"/>
        <v>0</v>
      </c>
      <c r="D97" s="450">
        <f t="shared" si="7"/>
        <v>0</v>
      </c>
      <c r="E97" s="450">
        <f t="shared" si="7"/>
        <v>0</v>
      </c>
      <c r="F97" s="450">
        <f t="shared" si="7"/>
        <v>0</v>
      </c>
      <c r="G97" s="450">
        <f t="shared" si="7"/>
        <v>0</v>
      </c>
      <c r="H97" s="450">
        <f t="shared" si="7"/>
        <v>0</v>
      </c>
      <c r="I97" s="450">
        <f t="shared" si="7"/>
        <v>0</v>
      </c>
      <c r="J97" s="450">
        <f t="shared" si="7"/>
        <v>0</v>
      </c>
      <c r="K97" s="450">
        <f t="shared" si="7"/>
        <v>0</v>
      </c>
      <c r="L97" s="450">
        <f t="shared" si="7"/>
        <v>0</v>
      </c>
      <c r="M97" s="450">
        <f t="shared" si="7"/>
        <v>0</v>
      </c>
    </row>
    <row r="98" spans="1:14" s="65" customFormat="1" ht="27" customHeight="1">
      <c r="A98" s="449" t="str">
        <f>'LOS COSTOS DE MI EMPRESA '!I46</f>
        <v>Empleada (Apoyo en la tienda)</v>
      </c>
      <c r="B98" s="450">
        <f>'LOS COSTOS DE MI EMPRESA '!J46</f>
        <v>0</v>
      </c>
      <c r="C98" s="450">
        <f t="shared" si="7"/>
        <v>0</v>
      </c>
      <c r="D98" s="450">
        <f t="shared" si="7"/>
        <v>0</v>
      </c>
      <c r="E98" s="450">
        <f t="shared" si="7"/>
        <v>0</v>
      </c>
      <c r="F98" s="450">
        <f t="shared" si="7"/>
        <v>0</v>
      </c>
      <c r="G98" s="450">
        <f t="shared" si="7"/>
        <v>0</v>
      </c>
      <c r="H98" s="450">
        <f t="shared" si="7"/>
        <v>0</v>
      </c>
      <c r="I98" s="450">
        <f t="shared" si="7"/>
        <v>0</v>
      </c>
      <c r="J98" s="450">
        <f t="shared" si="7"/>
        <v>0</v>
      </c>
      <c r="K98" s="450">
        <f t="shared" si="7"/>
        <v>0</v>
      </c>
      <c r="L98" s="450">
        <f t="shared" si="7"/>
        <v>0</v>
      </c>
      <c r="M98" s="450">
        <f t="shared" si="7"/>
        <v>0</v>
      </c>
    </row>
    <row r="99" spans="1:14" s="65" customFormat="1" ht="27" customHeight="1">
      <c r="A99" s="449" t="str">
        <f>'LOS COSTOS DE MI EMPRESA '!I47</f>
        <v>Pago Cuota Banco</v>
      </c>
      <c r="B99" s="450"/>
      <c r="C99" s="450">
        <f>O56</f>
        <v>0</v>
      </c>
      <c r="D99" s="450">
        <f t="shared" si="7"/>
        <v>0</v>
      </c>
      <c r="E99" s="450">
        <f t="shared" si="7"/>
        <v>0</v>
      </c>
      <c r="F99" s="450">
        <f t="shared" si="7"/>
        <v>0</v>
      </c>
      <c r="G99" s="450">
        <f t="shared" si="7"/>
        <v>0</v>
      </c>
      <c r="H99" s="450">
        <f t="shared" si="7"/>
        <v>0</v>
      </c>
      <c r="I99" s="450">
        <f t="shared" si="7"/>
        <v>0</v>
      </c>
      <c r="J99" s="450">
        <f t="shared" si="7"/>
        <v>0</v>
      </c>
      <c r="K99" s="450">
        <f t="shared" si="7"/>
        <v>0</v>
      </c>
      <c r="L99" s="450">
        <f t="shared" si="7"/>
        <v>0</v>
      </c>
      <c r="M99" s="450">
        <f t="shared" si="7"/>
        <v>0</v>
      </c>
    </row>
    <row r="100" spans="1:14" s="65" customFormat="1" ht="27" customHeight="1">
      <c r="A100" s="449">
        <f>'LOS COSTOS DE MI EMPRESA '!I48</f>
        <v>0</v>
      </c>
      <c r="B100" s="450">
        <f>'LOS COSTOS DE MI EMPRESA '!J48</f>
        <v>0</v>
      </c>
      <c r="C100" s="450">
        <f t="shared" si="7"/>
        <v>0</v>
      </c>
      <c r="D100" s="450">
        <f t="shared" si="7"/>
        <v>0</v>
      </c>
      <c r="E100" s="450">
        <f t="shared" si="7"/>
        <v>0</v>
      </c>
      <c r="F100" s="450">
        <f t="shared" si="7"/>
        <v>0</v>
      </c>
      <c r="G100" s="450">
        <f t="shared" si="7"/>
        <v>0</v>
      </c>
      <c r="H100" s="450">
        <f t="shared" si="7"/>
        <v>0</v>
      </c>
      <c r="I100" s="450">
        <f t="shared" si="7"/>
        <v>0</v>
      </c>
      <c r="J100" s="450">
        <f t="shared" si="7"/>
        <v>0</v>
      </c>
      <c r="K100" s="450">
        <f t="shared" si="7"/>
        <v>0</v>
      </c>
      <c r="L100" s="450">
        <f t="shared" si="7"/>
        <v>0</v>
      </c>
      <c r="M100" s="450">
        <f t="shared" si="7"/>
        <v>0</v>
      </c>
    </row>
    <row r="101" spans="1:14" s="65" customFormat="1" ht="27" customHeight="1">
      <c r="A101" s="449">
        <f>'LOS COSTOS DE MI EMPRESA '!I49</f>
        <v>0</v>
      </c>
      <c r="B101" s="450">
        <f>'LOS COSTOS DE MI EMPRESA '!J49</f>
        <v>0</v>
      </c>
      <c r="C101" s="450">
        <f t="shared" si="7"/>
        <v>0</v>
      </c>
      <c r="D101" s="450">
        <f t="shared" si="7"/>
        <v>0</v>
      </c>
      <c r="E101" s="450">
        <f t="shared" si="7"/>
        <v>0</v>
      </c>
      <c r="F101" s="450">
        <f t="shared" si="7"/>
        <v>0</v>
      </c>
      <c r="G101" s="450">
        <f t="shared" si="7"/>
        <v>0</v>
      </c>
      <c r="H101" s="450">
        <f t="shared" si="7"/>
        <v>0</v>
      </c>
      <c r="I101" s="450">
        <f t="shared" si="7"/>
        <v>0</v>
      </c>
      <c r="J101" s="450">
        <f t="shared" si="7"/>
        <v>0</v>
      </c>
      <c r="K101" s="450">
        <f t="shared" si="7"/>
        <v>0</v>
      </c>
      <c r="L101" s="450">
        <f t="shared" si="7"/>
        <v>0</v>
      </c>
      <c r="M101" s="450">
        <f t="shared" si="7"/>
        <v>0</v>
      </c>
    </row>
    <row r="102" spans="1:14" s="65" customFormat="1" ht="27" customHeight="1">
      <c r="A102" s="449">
        <f>'LOS COSTOS DE MI EMPRESA '!I50</f>
        <v>0</v>
      </c>
      <c r="B102" s="450">
        <f>'LOS COSTOS DE MI EMPRESA '!J50</f>
        <v>0</v>
      </c>
      <c r="C102" s="450">
        <f t="shared" si="7"/>
        <v>0</v>
      </c>
      <c r="D102" s="450">
        <f t="shared" si="7"/>
        <v>0</v>
      </c>
      <c r="E102" s="450">
        <f t="shared" si="7"/>
        <v>0</v>
      </c>
      <c r="F102" s="450">
        <f t="shared" si="7"/>
        <v>0</v>
      </c>
      <c r="G102" s="450">
        <f t="shared" si="7"/>
        <v>0</v>
      </c>
      <c r="H102" s="450">
        <f t="shared" si="7"/>
        <v>0</v>
      </c>
      <c r="I102" s="450">
        <f t="shared" si="7"/>
        <v>0</v>
      </c>
      <c r="J102" s="450">
        <f t="shared" si="7"/>
        <v>0</v>
      </c>
      <c r="K102" s="450">
        <f t="shared" si="7"/>
        <v>0</v>
      </c>
      <c r="L102" s="450">
        <f t="shared" si="7"/>
        <v>0</v>
      </c>
      <c r="M102" s="450">
        <f t="shared" si="7"/>
        <v>0</v>
      </c>
    </row>
    <row r="103" spans="1:14" s="65" customFormat="1" ht="27" customHeight="1">
      <c r="A103" s="449">
        <f>'LOS COSTOS DE MI EMPRESA '!I51</f>
        <v>0</v>
      </c>
      <c r="B103" s="450">
        <f>'LOS COSTOS DE MI EMPRESA '!J51</f>
        <v>0</v>
      </c>
      <c r="C103" s="450">
        <f t="shared" si="7"/>
        <v>0</v>
      </c>
      <c r="D103" s="450">
        <f t="shared" si="7"/>
        <v>0</v>
      </c>
      <c r="E103" s="450">
        <f t="shared" si="7"/>
        <v>0</v>
      </c>
      <c r="F103" s="450">
        <f t="shared" si="7"/>
        <v>0</v>
      </c>
      <c r="G103" s="450">
        <f t="shared" si="7"/>
        <v>0</v>
      </c>
      <c r="H103" s="450">
        <f t="shared" si="7"/>
        <v>0</v>
      </c>
      <c r="I103" s="450">
        <f t="shared" si="7"/>
        <v>0</v>
      </c>
      <c r="J103" s="450">
        <f t="shared" si="7"/>
        <v>0</v>
      </c>
      <c r="K103" s="450">
        <f t="shared" si="7"/>
        <v>0</v>
      </c>
      <c r="L103" s="450">
        <f t="shared" si="7"/>
        <v>0</v>
      </c>
      <c r="M103" s="450">
        <f t="shared" si="7"/>
        <v>0</v>
      </c>
    </row>
    <row r="104" spans="1:14" s="65" customFormat="1" ht="27" customHeight="1">
      <c r="A104" s="449">
        <f>'LOS COSTOS DE MI EMPRESA '!I52</f>
        <v>0</v>
      </c>
      <c r="B104" s="450">
        <f>'LOS COSTOS DE MI EMPRESA '!J52</f>
        <v>0</v>
      </c>
      <c r="C104" s="450">
        <f t="shared" si="7"/>
        <v>0</v>
      </c>
      <c r="D104" s="450">
        <f t="shared" si="7"/>
        <v>0</v>
      </c>
      <c r="E104" s="450">
        <f t="shared" si="7"/>
        <v>0</v>
      </c>
      <c r="F104" s="450">
        <f t="shared" si="7"/>
        <v>0</v>
      </c>
      <c r="G104" s="450">
        <f t="shared" si="7"/>
        <v>0</v>
      </c>
      <c r="H104" s="450">
        <f t="shared" si="7"/>
        <v>0</v>
      </c>
      <c r="I104" s="450">
        <f t="shared" si="7"/>
        <v>0</v>
      </c>
      <c r="J104" s="450">
        <f t="shared" si="7"/>
        <v>0</v>
      </c>
      <c r="K104" s="450">
        <f t="shared" si="7"/>
        <v>0</v>
      </c>
      <c r="L104" s="450">
        <f t="shared" si="7"/>
        <v>0</v>
      </c>
      <c r="M104" s="450">
        <f t="shared" si="7"/>
        <v>0</v>
      </c>
    </row>
    <row r="105" spans="1:14" s="65" customFormat="1" ht="27" customHeight="1">
      <c r="A105" s="449">
        <f>'LOS COSTOS DE MI EMPRESA '!I53</f>
        <v>0</v>
      </c>
      <c r="B105" s="450">
        <f>'LOS COSTOS DE MI EMPRESA '!J53</f>
        <v>0</v>
      </c>
      <c r="C105" s="450">
        <f t="shared" si="7"/>
        <v>0</v>
      </c>
      <c r="D105" s="450">
        <f t="shared" si="7"/>
        <v>0</v>
      </c>
      <c r="E105" s="450">
        <f t="shared" si="7"/>
        <v>0</v>
      </c>
      <c r="F105" s="450">
        <f t="shared" si="7"/>
        <v>0</v>
      </c>
      <c r="G105" s="450">
        <f t="shared" si="7"/>
        <v>0</v>
      </c>
      <c r="H105" s="450">
        <f t="shared" si="7"/>
        <v>0</v>
      </c>
      <c r="I105" s="450">
        <f t="shared" si="7"/>
        <v>0</v>
      </c>
      <c r="J105" s="450">
        <f t="shared" si="7"/>
        <v>0</v>
      </c>
      <c r="K105" s="450">
        <f t="shared" si="7"/>
        <v>0</v>
      </c>
      <c r="L105" s="450">
        <f t="shared" si="7"/>
        <v>0</v>
      </c>
      <c r="M105" s="450">
        <f t="shared" si="7"/>
        <v>0</v>
      </c>
    </row>
    <row r="106" spans="1:14" s="65" customFormat="1" ht="27" customHeight="1">
      <c r="A106" s="449">
        <f>'LOS COSTOS DE MI EMPRESA '!I54</f>
        <v>0</v>
      </c>
      <c r="B106" s="450">
        <f>'LOS COSTOS DE MI EMPRESA '!J54</f>
        <v>0</v>
      </c>
      <c r="C106" s="450">
        <f t="shared" si="7"/>
        <v>0</v>
      </c>
      <c r="D106" s="450">
        <f t="shared" si="7"/>
        <v>0</v>
      </c>
      <c r="E106" s="450">
        <f t="shared" si="7"/>
        <v>0</v>
      </c>
      <c r="F106" s="450">
        <f t="shared" si="7"/>
        <v>0</v>
      </c>
      <c r="G106" s="450">
        <f t="shared" si="7"/>
        <v>0</v>
      </c>
      <c r="H106" s="450">
        <f t="shared" si="7"/>
        <v>0</v>
      </c>
      <c r="I106" s="450">
        <f t="shared" si="7"/>
        <v>0</v>
      </c>
      <c r="J106" s="450">
        <f t="shared" si="7"/>
        <v>0</v>
      </c>
      <c r="K106" s="450">
        <f t="shared" si="7"/>
        <v>0</v>
      </c>
      <c r="L106" s="450">
        <f t="shared" si="7"/>
        <v>0</v>
      </c>
      <c r="M106" s="450">
        <f t="shared" si="7"/>
        <v>0</v>
      </c>
    </row>
    <row r="107" spans="1:14" s="65" customFormat="1" ht="27" customHeight="1">
      <c r="A107" s="449">
        <f>'LOS COSTOS DE MI EMPRESA '!I55</f>
        <v>0</v>
      </c>
      <c r="B107" s="450">
        <f>'LOS COSTOS DE MI EMPRESA '!J55</f>
        <v>0</v>
      </c>
      <c r="C107" s="450">
        <f t="shared" si="7"/>
        <v>0</v>
      </c>
      <c r="D107" s="450">
        <f t="shared" si="7"/>
        <v>0</v>
      </c>
      <c r="E107" s="450">
        <f t="shared" si="7"/>
        <v>0</v>
      </c>
      <c r="F107" s="450">
        <f t="shared" si="7"/>
        <v>0</v>
      </c>
      <c r="G107" s="450">
        <f t="shared" si="7"/>
        <v>0</v>
      </c>
      <c r="H107" s="450">
        <f t="shared" si="7"/>
        <v>0</v>
      </c>
      <c r="I107" s="450">
        <f t="shared" si="7"/>
        <v>0</v>
      </c>
      <c r="J107" s="450">
        <f t="shared" si="7"/>
        <v>0</v>
      </c>
      <c r="K107" s="450">
        <f t="shared" si="7"/>
        <v>0</v>
      </c>
      <c r="L107" s="450">
        <f t="shared" si="7"/>
        <v>0</v>
      </c>
      <c r="M107" s="450">
        <f t="shared" si="7"/>
        <v>0</v>
      </c>
    </row>
    <row r="108" spans="1:14" s="65" customFormat="1" ht="27" customHeight="1">
      <c r="A108" s="449">
        <f>'LOS COSTOS DE MI EMPRESA '!I56</f>
        <v>0</v>
      </c>
      <c r="B108" s="450">
        <f>'LOS COSTOS DE MI EMPRESA '!J56</f>
        <v>0</v>
      </c>
      <c r="C108" s="450">
        <f t="shared" si="7"/>
        <v>0</v>
      </c>
      <c r="D108" s="450">
        <f t="shared" si="7"/>
        <v>0</v>
      </c>
      <c r="E108" s="450">
        <f t="shared" si="7"/>
        <v>0</v>
      </c>
      <c r="F108" s="450">
        <f t="shared" si="7"/>
        <v>0</v>
      </c>
      <c r="G108" s="450">
        <f t="shared" si="7"/>
        <v>0</v>
      </c>
      <c r="H108" s="450">
        <f t="shared" si="7"/>
        <v>0</v>
      </c>
      <c r="I108" s="450">
        <f t="shared" si="7"/>
        <v>0</v>
      </c>
      <c r="J108" s="450">
        <f t="shared" si="7"/>
        <v>0</v>
      </c>
      <c r="K108" s="450">
        <f t="shared" si="7"/>
        <v>0</v>
      </c>
      <c r="L108" s="450">
        <f t="shared" si="7"/>
        <v>0</v>
      </c>
      <c r="M108" s="450">
        <f t="shared" si="7"/>
        <v>0</v>
      </c>
    </row>
    <row r="109" spans="1:14" s="65" customFormat="1" ht="27" customHeight="1">
      <c r="A109" s="676" t="s">
        <v>136</v>
      </c>
      <c r="B109" s="450">
        <f>$O$56</f>
        <v>0</v>
      </c>
      <c r="C109" s="450">
        <f t="shared" ref="C109:M109" si="18">$O$56</f>
        <v>0</v>
      </c>
      <c r="D109" s="450">
        <f t="shared" si="18"/>
        <v>0</v>
      </c>
      <c r="E109" s="450">
        <f t="shared" si="18"/>
        <v>0</v>
      </c>
      <c r="F109" s="450">
        <f t="shared" si="18"/>
        <v>0</v>
      </c>
      <c r="G109" s="450">
        <f t="shared" si="18"/>
        <v>0</v>
      </c>
      <c r="H109" s="450">
        <f t="shared" si="18"/>
        <v>0</v>
      </c>
      <c r="I109" s="450">
        <f t="shared" si="18"/>
        <v>0</v>
      </c>
      <c r="J109" s="450">
        <f t="shared" si="18"/>
        <v>0</v>
      </c>
      <c r="K109" s="450">
        <f t="shared" si="18"/>
        <v>0</v>
      </c>
      <c r="L109" s="450">
        <f t="shared" si="18"/>
        <v>0</v>
      </c>
      <c r="M109" s="450">
        <f t="shared" si="18"/>
        <v>0</v>
      </c>
    </row>
    <row r="110" spans="1:14" s="65" customFormat="1" ht="29.25" customHeight="1">
      <c r="A110" s="451" t="s">
        <v>137</v>
      </c>
      <c r="B110" s="452">
        <f>SUM(B93:B109)</f>
        <v>0</v>
      </c>
      <c r="C110" s="452">
        <f t="shared" ref="C110:M110" si="19">SUM(C93:C109)</f>
        <v>0</v>
      </c>
      <c r="D110" s="452">
        <f t="shared" si="19"/>
        <v>0</v>
      </c>
      <c r="E110" s="452">
        <f t="shared" si="19"/>
        <v>0</v>
      </c>
      <c r="F110" s="452">
        <f t="shared" si="19"/>
        <v>0</v>
      </c>
      <c r="G110" s="452">
        <f t="shared" si="19"/>
        <v>0</v>
      </c>
      <c r="H110" s="452">
        <f t="shared" si="19"/>
        <v>0</v>
      </c>
      <c r="I110" s="452">
        <f t="shared" si="19"/>
        <v>0</v>
      </c>
      <c r="J110" s="452">
        <f t="shared" si="19"/>
        <v>0</v>
      </c>
      <c r="K110" s="452">
        <f t="shared" si="19"/>
        <v>0</v>
      </c>
      <c r="L110" s="452">
        <f t="shared" si="19"/>
        <v>0</v>
      </c>
      <c r="M110" s="452">
        <f t="shared" si="19"/>
        <v>0</v>
      </c>
      <c r="N110" s="686">
        <f>SUM(B110:M110)</f>
        <v>0</v>
      </c>
    </row>
    <row r="111" spans="1:14" s="65" customFormat="1" ht="50.25" customHeight="1">
      <c r="A111" s="453" t="s">
        <v>138</v>
      </c>
      <c r="B111" s="454">
        <f>B110+B92+B89</f>
        <v>0</v>
      </c>
      <c r="C111" s="454">
        <f>C89+C110</f>
        <v>0</v>
      </c>
      <c r="D111" s="454">
        <f t="shared" ref="D111:M111" si="20">D110+D89</f>
        <v>0</v>
      </c>
      <c r="E111" s="454">
        <f t="shared" si="20"/>
        <v>0</v>
      </c>
      <c r="F111" s="454">
        <f t="shared" si="20"/>
        <v>0</v>
      </c>
      <c r="G111" s="454">
        <f t="shared" si="20"/>
        <v>0</v>
      </c>
      <c r="H111" s="454">
        <f t="shared" si="20"/>
        <v>0</v>
      </c>
      <c r="I111" s="454">
        <f t="shared" si="20"/>
        <v>0</v>
      </c>
      <c r="J111" s="454">
        <f t="shared" si="20"/>
        <v>0</v>
      </c>
      <c r="K111" s="454">
        <f t="shared" si="20"/>
        <v>0</v>
      </c>
      <c r="L111" s="454">
        <f t="shared" si="20"/>
        <v>0</v>
      </c>
      <c r="M111" s="454">
        <f t="shared" si="20"/>
        <v>0</v>
      </c>
      <c r="N111" s="686">
        <f>SUM(B111:M111)</f>
        <v>0</v>
      </c>
    </row>
    <row r="112" spans="1:14" s="65" customFormat="1" ht="29.25" customHeight="1">
      <c r="A112" s="455" t="s">
        <v>139</v>
      </c>
      <c r="B112" s="456">
        <f>B88-B111</f>
        <v>0</v>
      </c>
      <c r="C112" s="456">
        <f t="shared" ref="C112:M112" si="21">C90-C110</f>
        <v>0</v>
      </c>
      <c r="D112" s="456">
        <f t="shared" si="21"/>
        <v>0</v>
      </c>
      <c r="E112" s="456">
        <f t="shared" si="21"/>
        <v>0</v>
      </c>
      <c r="F112" s="456">
        <f t="shared" si="21"/>
        <v>0</v>
      </c>
      <c r="G112" s="456">
        <f t="shared" si="21"/>
        <v>0</v>
      </c>
      <c r="H112" s="456">
        <f t="shared" si="21"/>
        <v>0</v>
      </c>
      <c r="I112" s="456">
        <f t="shared" si="21"/>
        <v>0</v>
      </c>
      <c r="J112" s="456">
        <f t="shared" si="21"/>
        <v>0</v>
      </c>
      <c r="K112" s="456">
        <f t="shared" si="21"/>
        <v>0</v>
      </c>
      <c r="L112" s="456">
        <f t="shared" si="21"/>
        <v>0</v>
      </c>
      <c r="M112" s="456">
        <f t="shared" si="21"/>
        <v>0</v>
      </c>
    </row>
    <row r="113" spans="1:13" s="65" customFormat="1" ht="29.25" customHeight="1">
      <c r="A113" s="455" t="s">
        <v>140</v>
      </c>
      <c r="B113" s="456">
        <f>B112</f>
        <v>0</v>
      </c>
      <c r="C113" s="456">
        <f t="shared" ref="C113:M113" si="22">B113+C112</f>
        <v>0</v>
      </c>
      <c r="D113" s="456">
        <f>C113+D112</f>
        <v>0</v>
      </c>
      <c r="E113" s="456">
        <f t="shared" si="22"/>
        <v>0</v>
      </c>
      <c r="F113" s="456">
        <f t="shared" si="22"/>
        <v>0</v>
      </c>
      <c r="G113" s="456">
        <f t="shared" si="22"/>
        <v>0</v>
      </c>
      <c r="H113" s="456">
        <f t="shared" si="22"/>
        <v>0</v>
      </c>
      <c r="I113" s="456">
        <f t="shared" si="22"/>
        <v>0</v>
      </c>
      <c r="J113" s="456">
        <f t="shared" si="22"/>
        <v>0</v>
      </c>
      <c r="K113" s="456">
        <f t="shared" si="22"/>
        <v>0</v>
      </c>
      <c r="L113" s="456">
        <f t="shared" si="22"/>
        <v>0</v>
      </c>
      <c r="M113" s="456">
        <f t="shared" si="22"/>
        <v>0</v>
      </c>
    </row>
    <row r="114" spans="1:13" s="73" customFormat="1" ht="39" customHeight="1">
      <c r="A114" s="457" t="s">
        <v>141</v>
      </c>
      <c r="B114" s="350" t="str">
        <f t="shared" ref="B114:M114" si="23">+IF(SUM(B113)&gt;$B$86, "Lograste recuperar la inversión", "Aún falta dinero")</f>
        <v>Aún falta dinero</v>
      </c>
      <c r="C114" s="350" t="str">
        <f t="shared" si="23"/>
        <v>Aún falta dinero</v>
      </c>
      <c r="D114" s="350" t="str">
        <f t="shared" si="23"/>
        <v>Aún falta dinero</v>
      </c>
      <c r="E114" s="350" t="str">
        <f t="shared" si="23"/>
        <v>Aún falta dinero</v>
      </c>
      <c r="F114" s="350" t="str">
        <f t="shared" si="23"/>
        <v>Aún falta dinero</v>
      </c>
      <c r="G114" s="350" t="str">
        <f t="shared" si="23"/>
        <v>Aún falta dinero</v>
      </c>
      <c r="H114" s="350" t="str">
        <f t="shared" si="23"/>
        <v>Aún falta dinero</v>
      </c>
      <c r="I114" s="350" t="str">
        <f t="shared" si="23"/>
        <v>Aún falta dinero</v>
      </c>
      <c r="J114" s="350" t="str">
        <f t="shared" si="23"/>
        <v>Aún falta dinero</v>
      </c>
      <c r="K114" s="350" t="str">
        <f t="shared" si="23"/>
        <v>Aún falta dinero</v>
      </c>
      <c r="L114" s="350" t="str">
        <f t="shared" si="23"/>
        <v>Aún falta dinero</v>
      </c>
      <c r="M114" s="350" t="str">
        <f t="shared" si="23"/>
        <v>Aún falta dinero</v>
      </c>
    </row>
    <row r="115" spans="1:13">
      <c r="A115"/>
      <c r="B115" s="458"/>
      <c r="C115"/>
      <c r="D115"/>
      <c r="E115"/>
      <c r="F115"/>
      <c r="G115"/>
      <c r="H115"/>
      <c r="I115"/>
      <c r="J115"/>
      <c r="K115"/>
      <c r="L115"/>
      <c r="M115"/>
    </row>
    <row r="116" spans="1:13">
      <c r="A116"/>
      <c r="B116" s="458"/>
      <c r="C116"/>
      <c r="D116"/>
      <c r="E116"/>
      <c r="F116"/>
      <c r="G116"/>
      <c r="H116"/>
      <c r="I116"/>
      <c r="J116"/>
      <c r="K116"/>
      <c r="L116"/>
      <c r="M116"/>
    </row>
    <row r="117" spans="1:13">
      <c r="A117"/>
      <c r="B117" s="458"/>
      <c r="C117"/>
      <c r="D117"/>
      <c r="E117"/>
      <c r="F117"/>
      <c r="G117"/>
      <c r="H117"/>
      <c r="I117"/>
      <c r="J117"/>
      <c r="K117"/>
      <c r="L117"/>
      <c r="M117"/>
    </row>
    <row r="118" spans="1:13">
      <c r="A118"/>
      <c r="B118" s="458"/>
      <c r="C118"/>
      <c r="D118"/>
      <c r="E118"/>
      <c r="F118"/>
      <c r="G118"/>
      <c r="H118"/>
      <c r="I118"/>
      <c r="J118"/>
      <c r="K118"/>
      <c r="L118"/>
      <c r="M118"/>
    </row>
    <row r="119" spans="1:13">
      <c r="A119"/>
      <c r="B119" s="458"/>
      <c r="C119"/>
      <c r="D119"/>
      <c r="E119"/>
      <c r="F119"/>
      <c r="G119"/>
      <c r="H119"/>
      <c r="I119"/>
      <c r="J119"/>
      <c r="K119"/>
      <c r="L119"/>
      <c r="M119"/>
    </row>
    <row r="120" spans="1:13">
      <c r="A120"/>
      <c r="B120" s="458"/>
      <c r="C120"/>
      <c r="D120"/>
      <c r="E120"/>
      <c r="F120"/>
      <c r="G120"/>
      <c r="H120"/>
      <c r="I120"/>
      <c r="J120"/>
      <c r="K120"/>
      <c r="L120"/>
      <c r="M120"/>
    </row>
    <row r="121" spans="1:13">
      <c r="A121"/>
      <c r="B121" s="458"/>
      <c r="C121"/>
      <c r="D121"/>
      <c r="E121"/>
      <c r="F121"/>
      <c r="G121"/>
      <c r="H121"/>
      <c r="I121"/>
      <c r="J121"/>
      <c r="K121"/>
      <c r="L121"/>
      <c r="M121"/>
    </row>
    <row r="122" spans="1:13">
      <c r="A122"/>
      <c r="B122" s="458"/>
      <c r="C122"/>
      <c r="D122"/>
      <c r="E122"/>
      <c r="F122"/>
      <c r="G122"/>
      <c r="H122"/>
      <c r="I122"/>
      <c r="J122"/>
      <c r="K122"/>
      <c r="L122"/>
      <c r="M122"/>
    </row>
    <row r="123" spans="1:13" ht="15" thickBot="1">
      <c r="A123"/>
      <c r="B123" s="458"/>
      <c r="C123"/>
      <c r="D123"/>
      <c r="E123"/>
      <c r="F123"/>
      <c r="G123"/>
      <c r="H123"/>
      <c r="I123"/>
      <c r="J123"/>
      <c r="K123"/>
      <c r="L123"/>
      <c r="M123"/>
    </row>
    <row r="124" spans="1:13" ht="27" customHeight="1">
      <c r="A124" s="691" t="s">
        <v>142</v>
      </c>
      <c r="B124" s="692">
        <f>B84</f>
        <v>0</v>
      </c>
      <c r="C124"/>
      <c r="D124"/>
      <c r="E124"/>
      <c r="F124"/>
      <c r="G124"/>
      <c r="H124"/>
      <c r="I124"/>
      <c r="J124"/>
      <c r="K124"/>
      <c r="L124"/>
      <c r="M124"/>
    </row>
    <row r="125" spans="1:13" ht="27" customHeight="1">
      <c r="A125" s="693" t="s">
        <v>143</v>
      </c>
      <c r="B125" s="694">
        <f>B89</f>
        <v>0</v>
      </c>
      <c r="C125"/>
      <c r="D125"/>
      <c r="E125"/>
      <c r="F125"/>
      <c r="G125"/>
      <c r="H125"/>
      <c r="I125"/>
      <c r="J125"/>
      <c r="K125"/>
      <c r="L125"/>
      <c r="M125"/>
    </row>
    <row r="126" spans="1:13" ht="27" customHeight="1">
      <c r="A126" s="693" t="s">
        <v>144</v>
      </c>
      <c r="B126" s="694">
        <f>B110</f>
        <v>0</v>
      </c>
      <c r="C126"/>
      <c r="D126"/>
      <c r="E126"/>
      <c r="F126"/>
      <c r="G126"/>
      <c r="H126"/>
      <c r="I126"/>
      <c r="J126"/>
      <c r="K126"/>
      <c r="L126"/>
      <c r="M126"/>
    </row>
    <row r="127" spans="1:13" ht="27" customHeight="1">
      <c r="A127" s="695" t="s">
        <v>462</v>
      </c>
      <c r="B127" s="694">
        <f>B125+B126</f>
        <v>0</v>
      </c>
      <c r="C127"/>
      <c r="D127"/>
      <c r="E127"/>
      <c r="F127"/>
      <c r="G127"/>
      <c r="H127"/>
      <c r="I127"/>
      <c r="J127"/>
      <c r="K127"/>
      <c r="L127"/>
      <c r="M127"/>
    </row>
    <row r="128" spans="1:13" ht="27" customHeight="1" thickBot="1">
      <c r="A128" s="696" t="s">
        <v>452</v>
      </c>
      <c r="B128" s="697">
        <f>B124-B127</f>
        <v>0</v>
      </c>
      <c r="C128"/>
      <c r="D128"/>
      <c r="E128"/>
      <c r="F128"/>
      <c r="G128"/>
      <c r="H128"/>
      <c r="I128"/>
      <c r="J128"/>
      <c r="K128"/>
      <c r="L128"/>
      <c r="M128"/>
    </row>
    <row r="129" spans="1:15" ht="27" customHeight="1" thickBot="1">
      <c r="A129" s="689"/>
      <c r="B129" s="690"/>
      <c r="C129"/>
      <c r="D129"/>
      <c r="E129"/>
      <c r="F129"/>
      <c r="G129"/>
      <c r="H129"/>
      <c r="I129"/>
      <c r="J129"/>
      <c r="K129"/>
      <c r="L129"/>
      <c r="M129"/>
    </row>
    <row r="130" spans="1:15" ht="45" customHeight="1" thickBot="1">
      <c r="A130" s="687" t="s">
        <v>145</v>
      </c>
      <c r="B130" s="688">
        <f>N84</f>
        <v>0</v>
      </c>
      <c r="C130"/>
      <c r="D130" s="701" t="s">
        <v>464</v>
      </c>
      <c r="E130" s="688">
        <f>AVERAGE(C84:M84)</f>
        <v>0</v>
      </c>
      <c r="F130"/>
      <c r="G130"/>
      <c r="H130" s="822" t="s">
        <v>146</v>
      </c>
      <c r="I130" s="823"/>
      <c r="J130" s="462">
        <f>F50</f>
        <v>0</v>
      </c>
      <c r="K130"/>
      <c r="L130"/>
      <c r="M130"/>
    </row>
    <row r="131" spans="1:15" ht="37" customHeight="1">
      <c r="A131" s="461" t="s">
        <v>147</v>
      </c>
      <c r="B131" s="460">
        <f>N111</f>
        <v>0</v>
      </c>
      <c r="C131"/>
      <c r="D131"/>
      <c r="E131"/>
      <c r="F131"/>
      <c r="G131"/>
      <c r="H131" s="827" t="s">
        <v>148</v>
      </c>
      <c r="I131" s="828"/>
      <c r="J131" s="706">
        <f>IFERROR(B126/B135,0)</f>
        <v>0</v>
      </c>
      <c r="K131"/>
      <c r="L131"/>
      <c r="M131"/>
    </row>
    <row r="132" spans="1:15" ht="27" customHeight="1">
      <c r="A132" s="698" t="s">
        <v>463</v>
      </c>
      <c r="B132" s="699">
        <f>B130-B131</f>
        <v>0</v>
      </c>
      <c r="C132"/>
      <c r="D132"/>
      <c r="E132"/>
      <c r="F132"/>
      <c r="G132"/>
      <c r="H132" s="708"/>
      <c r="I132" s="708"/>
      <c r="J132" s="709"/>
      <c r="K132"/>
      <c r="L132"/>
      <c r="M132"/>
    </row>
    <row r="133" spans="1:15" ht="27" customHeight="1">
      <c r="A133" s="689"/>
      <c r="B133" s="690"/>
      <c r="C133"/>
      <c r="D133"/>
      <c r="E133"/>
      <c r="F133"/>
      <c r="G133"/>
      <c r="H133" s="708"/>
      <c r="I133" s="708"/>
      <c r="J133" s="709"/>
      <c r="K133"/>
      <c r="L133"/>
      <c r="M133"/>
    </row>
    <row r="134" spans="1:15" ht="27" customHeight="1" thickBot="1">
      <c r="A134" s="689"/>
      <c r="B134" s="690"/>
      <c r="C134"/>
      <c r="D134"/>
      <c r="E134"/>
      <c r="F134"/>
      <c r="G134"/>
      <c r="H134" s="835" t="s">
        <v>149</v>
      </c>
      <c r="I134" s="836"/>
      <c r="J134" s="707">
        <f>B143</f>
        <v>0</v>
      </c>
      <c r="K134"/>
      <c r="L134"/>
      <c r="M134"/>
    </row>
    <row r="135" spans="1:15" ht="27" customHeight="1" thickBot="1">
      <c r="A135" s="700" t="s">
        <v>150</v>
      </c>
      <c r="B135" s="702" t="e">
        <f>100%-(B125/B124)</f>
        <v>#DIV/0!</v>
      </c>
      <c r="C135"/>
      <c r="D135"/>
      <c r="E135"/>
      <c r="F135"/>
      <c r="G135"/>
      <c r="H135" s="822" t="s">
        <v>151</v>
      </c>
      <c r="I135" s="823"/>
      <c r="J135" s="464">
        <f>B112</f>
        <v>0</v>
      </c>
      <c r="K135"/>
      <c r="L135"/>
      <c r="M135"/>
    </row>
    <row r="136" spans="1:15" ht="27" customHeight="1" thickBot="1">
      <c r="A136" s="459" t="s">
        <v>152</v>
      </c>
      <c r="B136" s="465" t="e">
        <f>100%-B135</f>
        <v>#DIV/0!</v>
      </c>
      <c r="C136"/>
      <c r="D136"/>
      <c r="E136"/>
      <c r="F136"/>
      <c r="G136"/>
      <c r="H136" s="822" t="s">
        <v>153</v>
      </c>
      <c r="I136" s="823"/>
      <c r="J136" s="466">
        <f>M113</f>
        <v>0</v>
      </c>
      <c r="K136"/>
      <c r="L136"/>
      <c r="M136"/>
    </row>
    <row r="137" spans="1:15" ht="27" customHeight="1" thickBot="1">
      <c r="A137" s="461" t="s">
        <v>154</v>
      </c>
      <c r="B137" s="467">
        <f>E130-B124</f>
        <v>0</v>
      </c>
      <c r="C137"/>
      <c r="D137"/>
      <c r="E137"/>
      <c r="F137"/>
      <c r="G137"/>
      <c r="H137" s="822" t="s">
        <v>155</v>
      </c>
      <c r="I137" s="823"/>
      <c r="J137" s="468" t="str">
        <f>+IF(SUM(M113)&gt;$B$86, "Proyecto Viable", "No viable")</f>
        <v>No viable</v>
      </c>
      <c r="K137"/>
      <c r="L137"/>
      <c r="M137"/>
    </row>
    <row r="138" spans="1:15" ht="27" customHeight="1">
      <c r="A138" s="461" t="s">
        <v>156</v>
      </c>
      <c r="B138" s="463">
        <f>AVERAGE(C79:M79)</f>
        <v>0.20909090909090916</v>
      </c>
      <c r="C138"/>
      <c r="D138"/>
      <c r="E138"/>
      <c r="F138"/>
      <c r="G138"/>
      <c r="H138"/>
      <c r="I138"/>
      <c r="J138"/>
      <c r="K138"/>
      <c r="L138"/>
      <c r="M138"/>
    </row>
    <row r="139" spans="1:15" ht="27" customHeight="1">
      <c r="A139" s="459" t="s">
        <v>157</v>
      </c>
      <c r="B139" s="463" t="e">
        <f>B140/B124</f>
        <v>#DIV/0!</v>
      </c>
      <c r="C139" s="469"/>
      <c r="D139"/>
      <c r="E139"/>
      <c r="F139"/>
      <c r="G139"/>
      <c r="H139"/>
      <c r="I139" s="470"/>
      <c r="J139" s="470"/>
      <c r="K139" s="470"/>
      <c r="L139" s="470"/>
      <c r="M139" s="470"/>
      <c r="N139" s="83"/>
      <c r="O139" s="83"/>
    </row>
    <row r="140" spans="1:15" ht="27" customHeight="1">
      <c r="A140" s="459" t="s">
        <v>158</v>
      </c>
      <c r="B140" s="471">
        <f>B124-(B125+B126)</f>
        <v>0</v>
      </c>
      <c r="C140" s="472"/>
      <c r="D140"/>
      <c r="E140"/>
      <c r="F140"/>
      <c r="G140"/>
      <c r="H140" s="473"/>
      <c r="I140" s="474"/>
      <c r="J140" s="474"/>
      <c r="K140" s="474"/>
      <c r="L140" s="474"/>
      <c r="M140" s="474"/>
      <c r="N140" s="413"/>
      <c r="O140" s="413"/>
    </row>
    <row r="141" spans="1:15" ht="27" customHeight="1">
      <c r="A141" s="647" t="s">
        <v>159</v>
      </c>
      <c r="B141" s="703">
        <f>(B130-B131)</f>
        <v>0</v>
      </c>
      <c r="C141" s="472"/>
      <c r="D141"/>
      <c r="E141"/>
      <c r="F141"/>
      <c r="G141" s="475"/>
      <c r="H141" s="476"/>
      <c r="I141" s="477"/>
      <c r="J141" s="478"/>
      <c r="K141" s="478"/>
      <c r="L141" s="478"/>
      <c r="M141" s="478"/>
      <c r="N141" s="414"/>
      <c r="O141" s="414"/>
    </row>
    <row r="142" spans="1:15" ht="27" customHeight="1">
      <c r="A142" s="689"/>
      <c r="B142" s="704"/>
      <c r="C142" s="472"/>
      <c r="D142"/>
      <c r="E142"/>
      <c r="F142"/>
      <c r="G142"/>
      <c r="H142" s="476"/>
      <c r="I142" s="477"/>
      <c r="J142" s="479"/>
      <c r="K142" s="479"/>
      <c r="L142" s="479"/>
      <c r="M142" s="479"/>
      <c r="N142" s="415"/>
      <c r="O142" s="416"/>
    </row>
    <row r="143" spans="1:15" ht="47.25" customHeight="1">
      <c r="A143" s="705" t="s">
        <v>160</v>
      </c>
      <c r="B143" s="84"/>
      <c r="C143" s="85"/>
      <c r="H143" s="124"/>
      <c r="I143" s="417"/>
      <c r="J143" s="417"/>
      <c r="K143" s="417"/>
      <c r="L143" s="417"/>
      <c r="M143" s="417"/>
      <c r="N143" s="416"/>
      <c r="O143" s="416"/>
    </row>
    <row r="144" spans="1:15" ht="21.75" customHeight="1">
      <c r="C144" s="85"/>
      <c r="E144" s="86"/>
      <c r="F144" s="85"/>
      <c r="H144" s="124"/>
      <c r="I144" s="418"/>
      <c r="J144" s="418"/>
      <c r="K144" s="418"/>
      <c r="L144" s="418"/>
      <c r="M144" s="419"/>
      <c r="N144" s="416"/>
      <c r="O144" s="416"/>
    </row>
    <row r="145" spans="3:15" ht="21.75" customHeight="1">
      <c r="C145" s="85"/>
      <c r="E145" s="86"/>
      <c r="F145" s="85"/>
      <c r="H145" s="124"/>
      <c r="I145" s="418"/>
      <c r="J145" s="418"/>
      <c r="K145" s="418"/>
      <c r="L145" s="419"/>
      <c r="M145" s="419"/>
      <c r="N145" s="416"/>
      <c r="O145" s="416"/>
    </row>
    <row r="146" spans="3:15" ht="21.75" customHeight="1">
      <c r="C146" s="85"/>
      <c r="E146" s="86"/>
      <c r="F146" s="85"/>
      <c r="H146" s="124"/>
      <c r="I146" s="420"/>
      <c r="J146" s="420"/>
      <c r="K146" s="420"/>
      <c r="L146" s="419"/>
      <c r="M146" s="419"/>
      <c r="N146" s="416"/>
      <c r="O146" s="416"/>
    </row>
    <row r="147" spans="3:15" ht="21.75" customHeight="1">
      <c r="C147" s="85"/>
      <c r="E147" s="86"/>
      <c r="F147" s="85"/>
      <c r="H147" s="124"/>
      <c r="I147" s="421"/>
      <c r="J147" s="416"/>
      <c r="K147" s="416"/>
      <c r="L147" s="422"/>
      <c r="M147" s="422"/>
      <c r="N147" s="416"/>
      <c r="O147" s="416"/>
    </row>
    <row r="148" spans="3:15" ht="21.75" customHeight="1">
      <c r="C148" s="87"/>
      <c r="E148" s="86"/>
      <c r="F148" s="85"/>
      <c r="H148" s="423"/>
      <c r="I148" s="424"/>
      <c r="J148" s="424"/>
      <c r="K148" s="424"/>
      <c r="L148" s="424"/>
      <c r="M148" s="424"/>
      <c r="N148" s="424"/>
      <c r="O148" s="424"/>
    </row>
    <row r="149" spans="3:15" ht="21.75" customHeight="1">
      <c r="C149" s="88"/>
      <c r="H149" s="89"/>
    </row>
    <row r="150" spans="3:15" ht="21.75" customHeight="1">
      <c r="H150" s="89"/>
    </row>
    <row r="151" spans="3:15" ht="21.75" customHeight="1">
      <c r="H151" s="89"/>
    </row>
    <row r="152" spans="3:15" ht="21.75" customHeight="1">
      <c r="H152" s="89"/>
    </row>
    <row r="153" spans="3:15" ht="21.75" customHeight="1">
      <c r="H153" s="89"/>
    </row>
    <row r="154" spans="3:15" ht="32.25" customHeight="1"/>
    <row r="156" spans="3:15" ht="35.25" customHeight="1"/>
  </sheetData>
  <mergeCells count="19">
    <mergeCell ref="H137:I137"/>
    <mergeCell ref="D30:K31"/>
    <mergeCell ref="A74:L75"/>
    <mergeCell ref="H131:I131"/>
    <mergeCell ref="H135:I135"/>
    <mergeCell ref="H136:I136"/>
    <mergeCell ref="H130:I130"/>
    <mergeCell ref="B83:M83"/>
    <mergeCell ref="B91:M91"/>
    <mergeCell ref="H134:I134"/>
    <mergeCell ref="M54:N54"/>
    <mergeCell ref="M53:N53"/>
    <mergeCell ref="M55:N55"/>
    <mergeCell ref="M56:N56"/>
    <mergeCell ref="B10:E10"/>
    <mergeCell ref="G10:J10"/>
    <mergeCell ref="K10:N10"/>
    <mergeCell ref="C50:E50"/>
    <mergeCell ref="B20:M20"/>
  </mergeCells>
  <phoneticPr fontId="8" type="noConversion"/>
  <conditionalFormatting sqref="B128:B129">
    <cfRule type="colorScale" priority="1">
      <colorScale>
        <cfvo type="num" val="-1"/>
        <cfvo type="num" val="1"/>
        <color rgb="FFFF0000"/>
        <color rgb="FF00B050"/>
      </colorScale>
    </cfRule>
  </conditionalFormatting>
  <conditionalFormatting sqref="B140">
    <cfRule type="colorScale" priority="2">
      <colorScale>
        <cfvo type="num" val="-1"/>
        <cfvo type="num" val="1"/>
        <color rgb="FFFF0000"/>
        <color rgb="FF00B050"/>
      </colorScale>
    </cfRule>
  </conditionalFormatting>
  <conditionalFormatting sqref="B112:M112">
    <cfRule type="colorScale" priority="13">
      <colorScale>
        <cfvo type="num" val="-1"/>
        <cfvo type="num" val="0"/>
        <cfvo type="num" val="1"/>
        <color rgb="FFF8696B"/>
        <color rgb="FFFFEB84"/>
        <color rgb="FF63BE7B"/>
      </colorScale>
    </cfRule>
  </conditionalFormatting>
  <conditionalFormatting sqref="B113:M113">
    <cfRule type="colorScale" priority="12">
      <colorScale>
        <cfvo type="num" val="-1"/>
        <cfvo type="num" val="0"/>
        <cfvo type="num" val="1"/>
        <color rgb="FFF8696B"/>
        <color rgb="FFFFEB84"/>
        <color rgb="FF63BE7B"/>
      </colorScale>
    </cfRule>
  </conditionalFormatting>
  <conditionalFormatting sqref="B114:M114">
    <cfRule type="containsText" dxfId="7" priority="7" operator="containsText" text="Lograste recuperar la inversión">
      <formula>NOT(ISERROR(SEARCH("Lograste recuperar la inversión",B114)))</formula>
    </cfRule>
    <cfRule type="containsText" dxfId="6" priority="8" operator="containsText" text="Aún falta dinero">
      <formula>NOT(ISERROR(SEARCH("Aún falta dinero",B114)))</formula>
    </cfRule>
    <cfRule type="colorScale" priority="11">
      <colorScale>
        <cfvo type="formula" val="&quot;RECUPERO&quot;"/>
        <cfvo type="formula" val="&quot;NO RECUPERO&quot;"/>
        <color rgb="FF92D050"/>
        <color rgb="FFFF0000"/>
      </colorScale>
    </cfRule>
  </conditionalFormatting>
  <conditionalFormatting sqref="I148:O148">
    <cfRule type="colorScale" priority="4">
      <colorScale>
        <cfvo type="num" val="0"/>
        <cfvo type="num" val="1"/>
        <color theme="0"/>
        <color rgb="FF00B050"/>
      </colorScale>
    </cfRule>
  </conditionalFormatting>
  <conditionalFormatting sqref="J135">
    <cfRule type="colorScale" priority="10">
      <colorScale>
        <cfvo type="num" val="-1"/>
        <cfvo type="num" val="0"/>
        <cfvo type="num" val="1"/>
        <color rgb="FFF8696B"/>
        <color rgb="FFFFEB84"/>
        <color rgb="FF63BE7B"/>
      </colorScale>
    </cfRule>
  </conditionalFormatting>
  <conditionalFormatting sqref="J136">
    <cfRule type="colorScale" priority="9">
      <colorScale>
        <cfvo type="num" val="-1"/>
        <cfvo type="num" val="0"/>
        <cfvo type="num" val="1"/>
        <color rgb="FFF8696B"/>
        <color rgb="FFFFEB84"/>
        <color rgb="FF63BE7B"/>
      </colorScale>
    </cfRule>
  </conditionalFormatting>
  <conditionalFormatting sqref="J137">
    <cfRule type="containsText" dxfId="5" priority="5" operator="containsText" text="No viable">
      <formula>NOT(ISERROR(SEARCH("No viable",J137)))</formula>
    </cfRule>
    <cfRule type="containsText" dxfId="4" priority="6" operator="containsText" text="Proyecto Viable">
      <formula>NOT(ISERROR(SEARCH("Proyecto Viable",J137)))</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Hoja1!$B$3:$B$6</xm:f>
          </x14:formula1>
          <xm:sqref>B35:B49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G10:I32"/>
  <sheetViews>
    <sheetView showGridLines="0" zoomScale="60" zoomScaleNormal="60" workbookViewId="0"/>
  </sheetViews>
  <sheetFormatPr baseColWidth="10" defaultColWidth="11.453125" defaultRowHeight="14.5"/>
  <cols>
    <col min="1" max="1" width="3" style="21" customWidth="1"/>
    <col min="2" max="2" width="10.453125" style="21" customWidth="1"/>
    <col min="3" max="3" width="24.81640625" style="21" customWidth="1"/>
    <col min="4" max="4" width="25" style="21" customWidth="1"/>
    <col min="5" max="6" width="11.453125" style="21"/>
    <col min="7" max="7" width="34.453125" style="21" customWidth="1"/>
    <col min="8" max="8" width="53.453125" style="21" customWidth="1"/>
    <col min="9" max="9" width="50.1796875" style="21" customWidth="1"/>
    <col min="10" max="10" width="86.1796875" style="21" customWidth="1"/>
    <col min="11" max="16384" width="11.453125" style="21"/>
  </cols>
  <sheetData>
    <row r="10" spans="8:9" ht="15" thickBot="1"/>
    <row r="11" spans="8:9" ht="29" thickBot="1">
      <c r="H11" s="208" t="s">
        <v>0</v>
      </c>
      <c r="I11" s="209">
        <f>INDICE!I11</f>
        <v>0</v>
      </c>
    </row>
    <row r="12" spans="8:9" ht="26.5" thickBot="1">
      <c r="H12" s="210"/>
    </row>
    <row r="13" spans="8:9" ht="29" thickBot="1">
      <c r="H13" s="208" t="s">
        <v>1</v>
      </c>
      <c r="I13" s="211">
        <f>INDICE!I13</f>
        <v>0</v>
      </c>
    </row>
    <row r="14" spans="8:9" ht="26">
      <c r="H14" s="210"/>
    </row>
    <row r="31" spans="7:9" ht="15" thickBot="1"/>
    <row r="32" spans="7:9" ht="261" customHeight="1" thickBot="1">
      <c r="G32" s="632" t="s">
        <v>2</v>
      </c>
      <c r="H32" s="843">
        <f>INDICE!H21</f>
        <v>0</v>
      </c>
      <c r="I32" s="844"/>
    </row>
  </sheetData>
  <mergeCells count="1">
    <mergeCell ref="H32:I32"/>
  </mergeCells>
  <pageMargins left="0.7" right="0.7" top="0.75" bottom="0.75" header="0.3" footer="0.3"/>
  <pageSetup scale="29" orientation="portrait" horizontalDpi="1200" verticalDpi="1200" r:id="rId1"/>
  <colBreaks count="1" manualBreakCount="1">
    <brk id="10" max="61"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55"/>
  <sheetViews>
    <sheetView showGridLines="0" workbookViewId="0"/>
  </sheetViews>
  <sheetFormatPr baseColWidth="10" defaultColWidth="11.453125" defaultRowHeight="14.5"/>
  <cols>
    <col min="1" max="1" width="18" customWidth="1"/>
  </cols>
  <sheetData>
    <row r="1" spans="2:2" ht="65.25" customHeight="1"/>
    <row r="3" spans="2:2" ht="23.5">
      <c r="B3" s="186" t="s">
        <v>161</v>
      </c>
    </row>
    <row r="5" spans="2:2" ht="45" customHeight="1">
      <c r="B5" s="183" t="s">
        <v>162</v>
      </c>
    </row>
    <row r="7" spans="2:2">
      <c r="B7" t="s">
        <v>163</v>
      </c>
    </row>
    <row r="8" spans="2:2">
      <c r="B8" t="s">
        <v>164</v>
      </c>
    </row>
    <row r="10" spans="2:2" ht="48" customHeight="1">
      <c r="B10" s="183" t="s">
        <v>165</v>
      </c>
    </row>
    <row r="12" spans="2:2">
      <c r="B12" t="s">
        <v>166</v>
      </c>
    </row>
    <row r="13" spans="2:2">
      <c r="B13" s="184" t="s">
        <v>167</v>
      </c>
    </row>
    <row r="15" spans="2:2" ht="48" customHeight="1">
      <c r="B15" s="183" t="s">
        <v>168</v>
      </c>
    </row>
    <row r="17" spans="2:2">
      <c r="B17" t="s">
        <v>169</v>
      </c>
    </row>
    <row r="18" spans="2:2">
      <c r="B18" t="s">
        <v>170</v>
      </c>
    </row>
    <row r="22" spans="2:2" ht="22.5" customHeight="1">
      <c r="B22" s="186" t="s">
        <v>171</v>
      </c>
    </row>
    <row r="24" spans="2:2" ht="45" customHeight="1">
      <c r="B24" s="183" t="s">
        <v>172</v>
      </c>
    </row>
    <row r="26" spans="2:2">
      <c r="B26" t="s">
        <v>173</v>
      </c>
    </row>
    <row r="27" spans="2:2">
      <c r="B27" t="s">
        <v>174</v>
      </c>
    </row>
    <row r="29" spans="2:2" ht="48.75" customHeight="1">
      <c r="B29" s="183" t="s">
        <v>175</v>
      </c>
    </row>
    <row r="31" spans="2:2">
      <c r="B31" t="s">
        <v>176</v>
      </c>
    </row>
    <row r="32" spans="2:2">
      <c r="B32" s="184" t="s">
        <v>177</v>
      </c>
    </row>
    <row r="34" spans="2:2" ht="50.25" customHeight="1">
      <c r="B34" s="183" t="s">
        <v>178</v>
      </c>
    </row>
    <row r="36" spans="2:2">
      <c r="B36" t="s">
        <v>179</v>
      </c>
    </row>
    <row r="37" spans="2:2">
      <c r="B37" s="184" t="s">
        <v>180</v>
      </c>
    </row>
    <row r="41" spans="2:2" ht="23.5">
      <c r="B41" s="182" t="s">
        <v>181</v>
      </c>
    </row>
    <row r="43" spans="2:2" ht="49.5" customHeight="1">
      <c r="B43" s="183" t="s">
        <v>182</v>
      </c>
    </row>
    <row r="45" spans="2:2">
      <c r="B45" t="s">
        <v>183</v>
      </c>
    </row>
    <row r="46" spans="2:2">
      <c r="B46" t="s">
        <v>184</v>
      </c>
    </row>
    <row r="48" spans="2:2" ht="49.5" customHeight="1">
      <c r="B48" s="183" t="s">
        <v>185</v>
      </c>
    </row>
    <row r="50" spans="2:2">
      <c r="B50" t="s">
        <v>186</v>
      </c>
    </row>
    <row r="51" spans="2:2">
      <c r="B51" s="184" t="s">
        <v>187</v>
      </c>
    </row>
    <row r="55" spans="2:2" ht="23.5">
      <c r="B55" s="182" t="s">
        <v>188</v>
      </c>
    </row>
    <row r="57" spans="2:2" ht="48.75" customHeight="1">
      <c r="B57" s="183" t="s">
        <v>189</v>
      </c>
    </row>
    <row r="59" spans="2:2">
      <c r="B59" t="s">
        <v>190</v>
      </c>
    </row>
    <row r="60" spans="2:2">
      <c r="B60" t="s">
        <v>191</v>
      </c>
    </row>
    <row r="62" spans="2:2" ht="47.25" customHeight="1">
      <c r="B62" s="183" t="s">
        <v>192</v>
      </c>
    </row>
    <row r="64" spans="2:2">
      <c r="B64" t="s">
        <v>193</v>
      </c>
    </row>
    <row r="65" spans="2:2">
      <c r="B65" s="184" t="s">
        <v>194</v>
      </c>
    </row>
    <row r="69" spans="2:2" ht="23.5">
      <c r="B69" s="182" t="s">
        <v>195</v>
      </c>
    </row>
    <row r="71" spans="2:2" ht="50.25" customHeight="1">
      <c r="B71" s="183" t="s">
        <v>196</v>
      </c>
    </row>
    <row r="73" spans="2:2">
      <c r="B73" t="s">
        <v>197</v>
      </c>
    </row>
    <row r="74" spans="2:2">
      <c r="B74" s="184" t="s">
        <v>198</v>
      </c>
    </row>
    <row r="76" spans="2:2" ht="17.5">
      <c r="B76" s="183" t="s">
        <v>199</v>
      </c>
    </row>
    <row r="78" spans="2:2">
      <c r="B78" t="s">
        <v>200</v>
      </c>
    </row>
    <row r="79" spans="2:2">
      <c r="B79" s="184" t="s">
        <v>201</v>
      </c>
    </row>
    <row r="82" spans="2:2" ht="23.5">
      <c r="B82" s="182" t="s">
        <v>202</v>
      </c>
    </row>
    <row r="84" spans="2:2" ht="17.5">
      <c r="B84" s="183" t="s">
        <v>203</v>
      </c>
    </row>
    <row r="86" spans="2:2">
      <c r="B86" t="s">
        <v>204</v>
      </c>
    </row>
    <row r="87" spans="2:2">
      <c r="B87" s="185"/>
    </row>
    <row r="88" spans="2:2">
      <c r="B88" s="185" t="s">
        <v>205</v>
      </c>
    </row>
    <row r="89" spans="2:2">
      <c r="B89" s="185" t="s">
        <v>206</v>
      </c>
    </row>
    <row r="90" spans="2:2">
      <c r="B90" s="185" t="s">
        <v>207</v>
      </c>
    </row>
    <row r="92" spans="2:2">
      <c r="B92" s="184" t="s">
        <v>208</v>
      </c>
    </row>
    <row r="96" spans="2:2" ht="17.5">
      <c r="B96" s="183" t="s">
        <v>209</v>
      </c>
    </row>
    <row r="98" spans="2:2">
      <c r="B98" t="s">
        <v>204</v>
      </c>
    </row>
    <row r="99" spans="2:2">
      <c r="B99" s="185"/>
    </row>
    <row r="100" spans="2:2">
      <c r="B100" s="185" t="s">
        <v>210</v>
      </c>
    </row>
    <row r="101" spans="2:2">
      <c r="B101" s="185" t="s">
        <v>211</v>
      </c>
    </row>
    <row r="102" spans="2:2">
      <c r="B102" s="185" t="s">
        <v>212</v>
      </c>
    </row>
    <row r="104" spans="2:2">
      <c r="B104" s="184" t="s">
        <v>213</v>
      </c>
    </row>
    <row r="108" spans="2:2" ht="17.5">
      <c r="B108" s="183" t="s">
        <v>214</v>
      </c>
    </row>
    <row r="110" spans="2:2">
      <c r="B110" t="s">
        <v>204</v>
      </c>
    </row>
    <row r="111" spans="2:2">
      <c r="B111" s="185"/>
    </row>
    <row r="112" spans="2:2">
      <c r="B112" s="185" t="s">
        <v>215</v>
      </c>
    </row>
    <row r="113" spans="2:2">
      <c r="B113" s="185" t="s">
        <v>216</v>
      </c>
    </row>
    <row r="114" spans="2:2">
      <c r="B114" s="185" t="s">
        <v>217</v>
      </c>
    </row>
    <row r="116" spans="2:2">
      <c r="B116" t="s">
        <v>191</v>
      </c>
    </row>
    <row r="120" spans="2:2" ht="17.5">
      <c r="B120" s="183" t="s">
        <v>218</v>
      </c>
    </row>
    <row r="122" spans="2:2">
      <c r="B122" t="s">
        <v>204</v>
      </c>
    </row>
    <row r="123" spans="2:2">
      <c r="B123" s="185"/>
    </row>
    <row r="124" spans="2:2">
      <c r="B124" s="185" t="s">
        <v>219</v>
      </c>
    </row>
    <row r="125" spans="2:2">
      <c r="B125" s="185" t="s">
        <v>220</v>
      </c>
    </row>
    <row r="126" spans="2:2">
      <c r="B126" s="185" t="s">
        <v>221</v>
      </c>
    </row>
    <row r="128" spans="2:2">
      <c r="B128" t="s">
        <v>222</v>
      </c>
    </row>
    <row r="131" spans="2:2" ht="23.5">
      <c r="B131" s="182" t="s">
        <v>223</v>
      </c>
    </row>
    <row r="133" spans="2:2" ht="17.5">
      <c r="B133" s="183" t="s">
        <v>224</v>
      </c>
    </row>
    <row r="135" spans="2:2">
      <c r="B135" t="s">
        <v>204</v>
      </c>
    </row>
    <row r="136" spans="2:2">
      <c r="B136" s="185"/>
    </row>
    <row r="137" spans="2:2">
      <c r="B137" s="185" t="s">
        <v>225</v>
      </c>
    </row>
    <row r="138" spans="2:2">
      <c r="B138" s="185" t="s">
        <v>226</v>
      </c>
    </row>
    <row r="139" spans="2:2">
      <c r="B139" s="185" t="s">
        <v>227</v>
      </c>
    </row>
    <row r="141" spans="2:2">
      <c r="B141" t="s">
        <v>228</v>
      </c>
    </row>
    <row r="145" spans="2:2" ht="17.5">
      <c r="B145" s="183" t="s">
        <v>229</v>
      </c>
    </row>
    <row r="147" spans="2:2">
      <c r="B147" t="s">
        <v>204</v>
      </c>
    </row>
    <row r="148" spans="2:2">
      <c r="B148" s="185"/>
    </row>
    <row r="149" spans="2:2">
      <c r="B149" s="185" t="s">
        <v>230</v>
      </c>
    </row>
    <row r="150" spans="2:2">
      <c r="B150" s="185" t="s">
        <v>231</v>
      </c>
    </row>
    <row r="151" spans="2:2">
      <c r="B151" s="185" t="s">
        <v>232</v>
      </c>
    </row>
    <row r="153" spans="2:2">
      <c r="B153" t="s">
        <v>233</v>
      </c>
    </row>
    <row r="157" spans="2:2" ht="23.5">
      <c r="B157" s="182" t="s">
        <v>234</v>
      </c>
    </row>
    <row r="159" spans="2:2" ht="17.5">
      <c r="B159" s="183" t="s">
        <v>235</v>
      </c>
    </row>
    <row r="161" spans="2:2">
      <c r="B161" t="s">
        <v>204</v>
      </c>
    </row>
    <row r="162" spans="2:2">
      <c r="B162" s="185"/>
    </row>
    <row r="163" spans="2:2">
      <c r="B163" s="185" t="s">
        <v>236</v>
      </c>
    </row>
    <row r="164" spans="2:2">
      <c r="B164" s="185" t="s">
        <v>237</v>
      </c>
    </row>
    <row r="165" spans="2:2">
      <c r="B165" s="185" t="s">
        <v>238</v>
      </c>
    </row>
    <row r="167" spans="2:2">
      <c r="B167" t="s">
        <v>174</v>
      </c>
    </row>
    <row r="171" spans="2:2" ht="17.5">
      <c r="B171" s="183" t="s">
        <v>239</v>
      </c>
    </row>
    <row r="173" spans="2:2">
      <c r="B173" t="s">
        <v>204</v>
      </c>
    </row>
    <row r="174" spans="2:2">
      <c r="B174" s="185"/>
    </row>
    <row r="175" spans="2:2">
      <c r="B175" s="185" t="s">
        <v>240</v>
      </c>
    </row>
    <row r="176" spans="2:2">
      <c r="B176" s="185" t="s">
        <v>241</v>
      </c>
    </row>
    <row r="177" spans="2:2">
      <c r="B177" s="185" t="s">
        <v>242</v>
      </c>
    </row>
    <row r="179" spans="2:2">
      <c r="B179" s="184" t="s">
        <v>243</v>
      </c>
    </row>
    <row r="183" spans="2:2" ht="23.5">
      <c r="B183" s="182" t="s">
        <v>244</v>
      </c>
    </row>
    <row r="185" spans="2:2" ht="17.5">
      <c r="B185" s="183" t="s">
        <v>245</v>
      </c>
    </row>
    <row r="187" spans="2:2">
      <c r="B187" t="s">
        <v>204</v>
      </c>
    </row>
    <row r="188" spans="2:2">
      <c r="B188" s="185"/>
    </row>
    <row r="189" spans="2:2">
      <c r="B189" s="185" t="s">
        <v>246</v>
      </c>
    </row>
    <row r="190" spans="2:2">
      <c r="B190" s="185" t="s">
        <v>247</v>
      </c>
    </row>
    <row r="191" spans="2:2">
      <c r="B191" s="185" t="s">
        <v>248</v>
      </c>
    </row>
    <row r="193" spans="2:2">
      <c r="B193" s="184" t="s">
        <v>249</v>
      </c>
    </row>
    <row r="197" spans="2:2" ht="17.5">
      <c r="B197" s="183" t="s">
        <v>250</v>
      </c>
    </row>
    <row r="199" spans="2:2">
      <c r="B199" t="s">
        <v>204</v>
      </c>
    </row>
    <row r="200" spans="2:2">
      <c r="B200" s="185"/>
    </row>
    <row r="201" spans="2:2">
      <c r="B201" s="185" t="s">
        <v>251</v>
      </c>
    </row>
    <row r="202" spans="2:2">
      <c r="B202" s="185" t="s">
        <v>252</v>
      </c>
    </row>
    <row r="203" spans="2:2">
      <c r="B203" s="185" t="s">
        <v>253</v>
      </c>
    </row>
    <row r="205" spans="2:2">
      <c r="B205" s="184" t="s">
        <v>254</v>
      </c>
    </row>
    <row r="209" spans="2:2" ht="17.5">
      <c r="B209" s="183" t="s">
        <v>255</v>
      </c>
    </row>
    <row r="211" spans="2:2">
      <c r="B211" t="s">
        <v>204</v>
      </c>
    </row>
    <row r="212" spans="2:2">
      <c r="B212" s="185"/>
    </row>
    <row r="213" spans="2:2">
      <c r="B213" s="185" t="s">
        <v>256</v>
      </c>
    </row>
    <row r="214" spans="2:2">
      <c r="B214" s="185" t="s">
        <v>257</v>
      </c>
    </row>
    <row r="215" spans="2:2">
      <c r="B215" s="185" t="s">
        <v>258</v>
      </c>
    </row>
    <row r="217" spans="2:2">
      <c r="B217" s="184" t="s">
        <v>259</v>
      </c>
    </row>
    <row r="221" spans="2:2" ht="23.5">
      <c r="B221" s="182" t="s">
        <v>260</v>
      </c>
    </row>
    <row r="223" spans="2:2" ht="17.5">
      <c r="B223" s="183" t="s">
        <v>261</v>
      </c>
    </row>
    <row r="225" spans="2:2">
      <c r="B225" t="s">
        <v>204</v>
      </c>
    </row>
    <row r="226" spans="2:2">
      <c r="B226" s="185"/>
    </row>
    <row r="227" spans="2:2">
      <c r="B227" s="185" t="s">
        <v>262</v>
      </c>
    </row>
    <row r="228" spans="2:2">
      <c r="B228" s="185" t="s">
        <v>263</v>
      </c>
    </row>
    <row r="229" spans="2:2">
      <c r="B229" s="185" t="s">
        <v>264</v>
      </c>
    </row>
    <row r="231" spans="2:2">
      <c r="B231" t="s">
        <v>265</v>
      </c>
    </row>
    <row r="235" spans="2:2" ht="17.5">
      <c r="B235" s="183" t="s">
        <v>266</v>
      </c>
    </row>
    <row r="237" spans="2:2">
      <c r="B237" t="s">
        <v>204</v>
      </c>
    </row>
    <row r="238" spans="2:2">
      <c r="B238" s="185"/>
    </row>
    <row r="239" spans="2:2">
      <c r="B239" s="185" t="s">
        <v>267</v>
      </c>
    </row>
    <row r="240" spans="2:2">
      <c r="B240" s="185" t="s">
        <v>268</v>
      </c>
    </row>
    <row r="241" spans="2:2">
      <c r="B241" s="185" t="s">
        <v>269</v>
      </c>
    </row>
    <row r="243" spans="2:2">
      <c r="B243" t="s">
        <v>270</v>
      </c>
    </row>
    <row r="247" spans="2:2" ht="17.5">
      <c r="B247" s="183" t="s">
        <v>271</v>
      </c>
    </row>
    <row r="249" spans="2:2">
      <c r="B249" t="s">
        <v>204</v>
      </c>
    </row>
    <row r="250" spans="2:2">
      <c r="B250" s="185"/>
    </row>
    <row r="251" spans="2:2">
      <c r="B251" s="185" t="s">
        <v>272</v>
      </c>
    </row>
    <row r="252" spans="2:2">
      <c r="B252" s="185" t="s">
        <v>273</v>
      </c>
    </row>
    <row r="253" spans="2:2">
      <c r="B253" s="185" t="s">
        <v>274</v>
      </c>
    </row>
    <row r="255" spans="2:2">
      <c r="B255" s="184" t="s">
        <v>275</v>
      </c>
    </row>
  </sheetData>
  <hyperlinks>
    <hyperlink ref="B13" r:id="rId1" display="https://powerbi.microsoft.com/es-es/downloads/"/>
    <hyperlink ref="B32" r:id="rId2" display="https://openai.com/"/>
    <hyperlink ref="B37" r:id="rId3" display="https://www.hubspot.es/"/>
    <hyperlink ref="B51" r:id="rId4" display="https://crisp.chat/"/>
    <hyperlink ref="B65" r:id="rId5" display="https://stockyapp.com/"/>
    <hyperlink ref="B74" r:id="rId6" display="https://www.notion.so/"/>
    <hyperlink ref="B79" r:id="rId7" display="https://trello.com/"/>
    <hyperlink ref="B92" r:id="rId8" display="https://www.shipday.com/"/>
    <hyperlink ref="B104" r:id="rId9" display="https://www.routific.com/"/>
    <hyperlink ref="B179" r:id="rId10" display="https://desygner.com/"/>
    <hyperlink ref="B193" r:id="rId11" display="https://www.capcut.com/"/>
    <hyperlink ref="B205" r:id="rId12" display="https://invideo.io/"/>
    <hyperlink ref="B217" r:id="rId13" display="https://pictory.ai/"/>
    <hyperlink ref="B255" r:id="rId14" display="https://deepdreamgenerator.com/"/>
  </hyperlinks>
  <pageMargins left="0.7" right="0.7" top="0.75" bottom="0.75" header="0.3" footer="0.3"/>
  <pageSetup orientation="portrait" horizontalDpi="1200" verticalDpi="1200" r:id="rId15"/>
  <drawing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INDICE</vt:lpstr>
      <vt:lpstr>INDICE PLAN FINANCIERO</vt:lpstr>
      <vt:lpstr>LOS COSTOS DE MI EMPRESA </vt:lpstr>
      <vt:lpstr>COMERCIO</vt:lpstr>
      <vt:lpstr>INDUSTRIA Y SERVICIOS</vt:lpstr>
      <vt:lpstr>ANALIS DE LOS COSTOS</vt:lpstr>
      <vt:lpstr>PROYECTO DE INVERSION</vt:lpstr>
      <vt:lpstr>INDICE MODELO DE NEGOCIO</vt:lpstr>
      <vt:lpstr>BANCO DE IA</vt:lpstr>
      <vt:lpstr>MAPA</vt:lpstr>
      <vt:lpstr>NIVEL 1</vt:lpstr>
      <vt:lpstr>NIVEL 2</vt:lpstr>
      <vt:lpstr>NIVEL 3</vt:lpstr>
      <vt:lpstr>NIVEL 4</vt:lpstr>
      <vt:lpstr>NIVEL 5</vt:lpstr>
      <vt:lpstr>NIVEL 6</vt:lpstr>
      <vt:lpstr>NIVEL 7</vt:lpstr>
      <vt:lpstr>NIVEL 8</vt:lpstr>
      <vt:lpstr>NIVEL 9</vt:lpstr>
      <vt:lpstr>NIVEL 10</vt:lpstr>
      <vt:lpstr>MODELO DE NEGOCIO</vt:lpstr>
      <vt:lpstr>RESUMEN EJECUTIVO</vt:lpstr>
      <vt:lpstr>Hoja1</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dc:creator>
  <cp:keywords/>
  <dc:description/>
  <cp:lastModifiedBy>Héctor Fabio Ruiz Henao</cp:lastModifiedBy>
  <cp:revision/>
  <dcterms:created xsi:type="dcterms:W3CDTF">2024-01-13T19:58:05Z</dcterms:created>
  <dcterms:modified xsi:type="dcterms:W3CDTF">2025-10-08T01:46:11Z</dcterms:modified>
  <cp:category/>
  <cp:contentStatus/>
</cp:coreProperties>
</file>